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4264" windowHeight="11292"/>
  </bookViews>
  <sheets>
    <sheet name="Rekapitulace stavby" sheetId="1" r:id="rId1"/>
    <sheet name="10 - Stavební část" sheetId="2" r:id="rId2"/>
    <sheet name="Pokyny pro vyplnění" sheetId="3" r:id="rId3"/>
  </sheets>
  <definedNames>
    <definedName name="_xlnm._FilterDatabase" localSheetId="1" hidden="1">'10 - Stavební část'!$C$100:$K$319</definedName>
    <definedName name="_xlnm.Print_Titles" localSheetId="1">'10 - Stavební část'!$100:$100</definedName>
    <definedName name="_xlnm.Print_Titles" localSheetId="0">'Rekapitulace stavby'!$49:$49</definedName>
    <definedName name="_xlnm.Print_Area" localSheetId="1">'10 - Stavební část'!$C$4:$J$36,'10 - Stavební část'!$C$42:$J$82,'10 - Stavební část'!$C$88:$K$319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71027"/>
</workbook>
</file>

<file path=xl/calcChain.xml><?xml version="1.0" encoding="utf-8"?>
<calcChain xmlns="http://schemas.openxmlformats.org/spreadsheetml/2006/main">
  <c r="R317" i="2" l="1"/>
  <c r="AY52" i="1"/>
  <c r="AX52" i="1"/>
  <c r="BI318" i="2"/>
  <c r="BH318" i="2"/>
  <c r="BG318" i="2"/>
  <c r="BF318" i="2"/>
  <c r="BE318" i="2"/>
  <c r="T318" i="2"/>
  <c r="T317" i="2" s="1"/>
  <c r="R318" i="2"/>
  <c r="P318" i="2"/>
  <c r="P317" i="2" s="1"/>
  <c r="BK318" i="2"/>
  <c r="BK317" i="2" s="1"/>
  <c r="J317" i="2" s="1"/>
  <c r="J81" i="2" s="1"/>
  <c r="J318" i="2"/>
  <c r="BI316" i="2"/>
  <c r="BH316" i="2"/>
  <c r="BG316" i="2"/>
  <c r="BF316" i="2"/>
  <c r="BE316" i="2"/>
  <c r="T316" i="2"/>
  <c r="R316" i="2"/>
  <c r="P316" i="2"/>
  <c r="BK316" i="2"/>
  <c r="J316" i="2"/>
  <c r="BI315" i="2"/>
  <c r="BH315" i="2"/>
  <c r="BG315" i="2"/>
  <c r="BF315" i="2"/>
  <c r="BE315" i="2"/>
  <c r="T315" i="2"/>
  <c r="R315" i="2"/>
  <c r="P315" i="2"/>
  <c r="BK315" i="2"/>
  <c r="J315" i="2"/>
  <c r="BI314" i="2"/>
  <c r="BH314" i="2"/>
  <c r="BG314" i="2"/>
  <c r="BF314" i="2"/>
  <c r="BE314" i="2"/>
  <c r="T314" i="2"/>
  <c r="R314" i="2"/>
  <c r="P314" i="2"/>
  <c r="BK314" i="2"/>
  <c r="J314" i="2"/>
  <c r="BI313" i="2"/>
  <c r="BH313" i="2"/>
  <c r="BG313" i="2"/>
  <c r="BF313" i="2"/>
  <c r="BE313" i="2"/>
  <c r="T313" i="2"/>
  <c r="R313" i="2"/>
  <c r="P313" i="2"/>
  <c r="BK313" i="2"/>
  <c r="J313" i="2"/>
  <c r="BI312" i="2"/>
  <c r="BH312" i="2"/>
  <c r="BG312" i="2"/>
  <c r="BF312" i="2"/>
  <c r="BE312" i="2"/>
  <c r="T312" i="2"/>
  <c r="R312" i="2"/>
  <c r="P312" i="2"/>
  <c r="BK312" i="2"/>
  <c r="J312" i="2"/>
  <c r="BI311" i="2"/>
  <c r="BH311" i="2"/>
  <c r="BG311" i="2"/>
  <c r="BF311" i="2"/>
  <c r="BE311" i="2"/>
  <c r="T311" i="2"/>
  <c r="R311" i="2"/>
  <c r="P311" i="2"/>
  <c r="BK311" i="2"/>
  <c r="J311" i="2"/>
  <c r="BI310" i="2"/>
  <c r="BH310" i="2"/>
  <c r="BG310" i="2"/>
  <c r="BF310" i="2"/>
  <c r="BE310" i="2"/>
  <c r="T310" i="2"/>
  <c r="R310" i="2"/>
  <c r="P310" i="2"/>
  <c r="BK310" i="2"/>
  <c r="J310" i="2"/>
  <c r="BI309" i="2"/>
  <c r="BH309" i="2"/>
  <c r="BG309" i="2"/>
  <c r="BF309" i="2"/>
  <c r="BE309" i="2"/>
  <c r="T309" i="2"/>
  <c r="R309" i="2"/>
  <c r="P309" i="2"/>
  <c r="BK309" i="2"/>
  <c r="J309" i="2"/>
  <c r="BI308" i="2"/>
  <c r="BH308" i="2"/>
  <c r="BG308" i="2"/>
  <c r="BF308" i="2"/>
  <c r="BE308" i="2"/>
  <c r="T308" i="2"/>
  <c r="R308" i="2"/>
  <c r="P308" i="2"/>
  <c r="BK308" i="2"/>
  <c r="J308" i="2"/>
  <c r="BI307" i="2"/>
  <c r="BH307" i="2"/>
  <c r="BG307" i="2"/>
  <c r="BF307" i="2"/>
  <c r="BE307" i="2"/>
  <c r="T307" i="2"/>
  <c r="R307" i="2"/>
  <c r="P307" i="2"/>
  <c r="BK307" i="2"/>
  <c r="J307" i="2"/>
  <c r="BI306" i="2"/>
  <c r="BH306" i="2"/>
  <c r="BG306" i="2"/>
  <c r="BF306" i="2"/>
  <c r="BE306" i="2"/>
  <c r="T306" i="2"/>
  <c r="T304" i="2" s="1"/>
  <c r="R306" i="2"/>
  <c r="P306" i="2"/>
  <c r="BK306" i="2"/>
  <c r="J306" i="2"/>
  <c r="BI305" i="2"/>
  <c r="BH305" i="2"/>
  <c r="BG305" i="2"/>
  <c r="BF305" i="2"/>
  <c r="BE305" i="2"/>
  <c r="T305" i="2"/>
  <c r="R305" i="2"/>
  <c r="R304" i="2" s="1"/>
  <c r="P305" i="2"/>
  <c r="P304" i="2" s="1"/>
  <c r="BK305" i="2"/>
  <c r="BK304" i="2" s="1"/>
  <c r="J304" i="2" s="1"/>
  <c r="J80" i="2" s="1"/>
  <c r="J305" i="2"/>
  <c r="BI303" i="2"/>
  <c r="BH303" i="2"/>
  <c r="BG303" i="2"/>
  <c r="BF303" i="2"/>
  <c r="BE303" i="2"/>
  <c r="T303" i="2"/>
  <c r="R303" i="2"/>
  <c r="P303" i="2"/>
  <c r="BK303" i="2"/>
  <c r="J303" i="2"/>
  <c r="BI302" i="2"/>
  <c r="BH302" i="2"/>
  <c r="BG302" i="2"/>
  <c r="BF302" i="2"/>
  <c r="T302" i="2"/>
  <c r="R302" i="2"/>
  <c r="P302" i="2"/>
  <c r="BK302" i="2"/>
  <c r="J302" i="2"/>
  <c r="BE302" i="2" s="1"/>
  <c r="BI301" i="2"/>
  <c r="BH301" i="2"/>
  <c r="BG301" i="2"/>
  <c r="BF301" i="2"/>
  <c r="BE301" i="2"/>
  <c r="T301" i="2"/>
  <c r="R301" i="2"/>
  <c r="P301" i="2"/>
  <c r="BK301" i="2"/>
  <c r="J301" i="2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BE299" i="2"/>
  <c r="T299" i="2"/>
  <c r="R299" i="2"/>
  <c r="P299" i="2"/>
  <c r="BK299" i="2"/>
  <c r="J299" i="2"/>
  <c r="BI298" i="2"/>
  <c r="BH298" i="2"/>
  <c r="BG298" i="2"/>
  <c r="BF298" i="2"/>
  <c r="T298" i="2"/>
  <c r="R298" i="2"/>
  <c r="P298" i="2"/>
  <c r="BK298" i="2"/>
  <c r="J298" i="2"/>
  <c r="BE298" i="2" s="1"/>
  <c r="BI297" i="2"/>
  <c r="BH297" i="2"/>
  <c r="BG297" i="2"/>
  <c r="BF297" i="2"/>
  <c r="BE297" i="2"/>
  <c r="T297" i="2"/>
  <c r="R297" i="2"/>
  <c r="P297" i="2"/>
  <c r="BK297" i="2"/>
  <c r="BK295" i="2" s="1"/>
  <c r="J295" i="2" s="1"/>
  <c r="J79" i="2" s="1"/>
  <c r="J297" i="2"/>
  <c r="BI296" i="2"/>
  <c r="BH296" i="2"/>
  <c r="BG296" i="2"/>
  <c r="BF296" i="2"/>
  <c r="T296" i="2"/>
  <c r="T295" i="2" s="1"/>
  <c r="R296" i="2"/>
  <c r="R295" i="2" s="1"/>
  <c r="P296" i="2"/>
  <c r="P295" i="2" s="1"/>
  <c r="BK296" i="2"/>
  <c r="J296" i="2"/>
  <c r="BE296" i="2" s="1"/>
  <c r="BI294" i="2"/>
  <c r="BH294" i="2"/>
  <c r="BG294" i="2"/>
  <c r="BF294" i="2"/>
  <c r="BE294" i="2"/>
  <c r="T294" i="2"/>
  <c r="R294" i="2"/>
  <c r="P294" i="2"/>
  <c r="BK294" i="2"/>
  <c r="J294" i="2"/>
  <c r="BI293" i="2"/>
  <c r="BH293" i="2"/>
  <c r="BG293" i="2"/>
  <c r="BF293" i="2"/>
  <c r="BE293" i="2"/>
  <c r="T293" i="2"/>
  <c r="R293" i="2"/>
  <c r="P293" i="2"/>
  <c r="BK293" i="2"/>
  <c r="J293" i="2"/>
  <c r="BI292" i="2"/>
  <c r="BH292" i="2"/>
  <c r="BG292" i="2"/>
  <c r="BF292" i="2"/>
  <c r="BE292" i="2"/>
  <c r="T292" i="2"/>
  <c r="R292" i="2"/>
  <c r="P292" i="2"/>
  <c r="BK292" i="2"/>
  <c r="J292" i="2"/>
  <c r="BI291" i="2"/>
  <c r="BH291" i="2"/>
  <c r="BG291" i="2"/>
  <c r="BF291" i="2"/>
  <c r="BE291" i="2"/>
  <c r="T291" i="2"/>
  <c r="R291" i="2"/>
  <c r="P291" i="2"/>
  <c r="BK291" i="2"/>
  <c r="J291" i="2"/>
  <c r="BI290" i="2"/>
  <c r="BH290" i="2"/>
  <c r="BG290" i="2"/>
  <c r="BF290" i="2"/>
  <c r="BE290" i="2"/>
  <c r="T290" i="2"/>
  <c r="R290" i="2"/>
  <c r="P290" i="2"/>
  <c r="BK290" i="2"/>
  <c r="J290" i="2"/>
  <c r="BI289" i="2"/>
  <c r="BH289" i="2"/>
  <c r="BG289" i="2"/>
  <c r="BF289" i="2"/>
  <c r="BE289" i="2"/>
  <c r="T289" i="2"/>
  <c r="R289" i="2"/>
  <c r="P289" i="2"/>
  <c r="BK289" i="2"/>
  <c r="J289" i="2"/>
  <c r="BI288" i="2"/>
  <c r="BH288" i="2"/>
  <c r="BG288" i="2"/>
  <c r="BF288" i="2"/>
  <c r="BE288" i="2"/>
  <c r="T288" i="2"/>
  <c r="R288" i="2"/>
  <c r="P288" i="2"/>
  <c r="BK288" i="2"/>
  <c r="J288" i="2"/>
  <c r="BI287" i="2"/>
  <c r="BH287" i="2"/>
  <c r="BG287" i="2"/>
  <c r="BF287" i="2"/>
  <c r="BE287" i="2"/>
  <c r="T287" i="2"/>
  <c r="R287" i="2"/>
  <c r="P287" i="2"/>
  <c r="BK287" i="2"/>
  <c r="J287" i="2"/>
  <c r="BI286" i="2"/>
  <c r="BH286" i="2"/>
  <c r="BG286" i="2"/>
  <c r="BF286" i="2"/>
  <c r="BE286" i="2"/>
  <c r="T286" i="2"/>
  <c r="R286" i="2"/>
  <c r="P286" i="2"/>
  <c r="BK286" i="2"/>
  <c r="J286" i="2"/>
  <c r="BI285" i="2"/>
  <c r="BH285" i="2"/>
  <c r="BG285" i="2"/>
  <c r="BF285" i="2"/>
  <c r="BE285" i="2"/>
  <c r="T285" i="2"/>
  <c r="R285" i="2"/>
  <c r="P285" i="2"/>
  <c r="BK285" i="2"/>
  <c r="J285" i="2"/>
  <c r="BI284" i="2"/>
  <c r="BH284" i="2"/>
  <c r="BG284" i="2"/>
  <c r="BF284" i="2"/>
  <c r="BE284" i="2"/>
  <c r="T284" i="2"/>
  <c r="R284" i="2"/>
  <c r="P284" i="2"/>
  <c r="BK284" i="2"/>
  <c r="J284" i="2"/>
  <c r="BI283" i="2"/>
  <c r="BH283" i="2"/>
  <c r="BG283" i="2"/>
  <c r="BF283" i="2"/>
  <c r="BE283" i="2"/>
  <c r="T283" i="2"/>
  <c r="R283" i="2"/>
  <c r="P283" i="2"/>
  <c r="BK283" i="2"/>
  <c r="J283" i="2"/>
  <c r="BI282" i="2"/>
  <c r="BH282" i="2"/>
  <c r="BG282" i="2"/>
  <c r="BF282" i="2"/>
  <c r="BE282" i="2"/>
  <c r="T282" i="2"/>
  <c r="R282" i="2"/>
  <c r="P282" i="2"/>
  <c r="BK282" i="2"/>
  <c r="J282" i="2"/>
  <c r="BI281" i="2"/>
  <c r="BH281" i="2"/>
  <c r="BG281" i="2"/>
  <c r="BF281" i="2"/>
  <c r="BE281" i="2"/>
  <c r="T281" i="2"/>
  <c r="R281" i="2"/>
  <c r="P281" i="2"/>
  <c r="BK281" i="2"/>
  <c r="J281" i="2"/>
  <c r="BI280" i="2"/>
  <c r="BH280" i="2"/>
  <c r="BG280" i="2"/>
  <c r="BF280" i="2"/>
  <c r="BE280" i="2"/>
  <c r="T280" i="2"/>
  <c r="R280" i="2"/>
  <c r="P280" i="2"/>
  <c r="BK280" i="2"/>
  <c r="J280" i="2"/>
  <c r="BI279" i="2"/>
  <c r="BH279" i="2"/>
  <c r="BG279" i="2"/>
  <c r="BF279" i="2"/>
  <c r="BE279" i="2"/>
  <c r="T279" i="2"/>
  <c r="R279" i="2"/>
  <c r="P279" i="2"/>
  <c r="BK279" i="2"/>
  <c r="J279" i="2"/>
  <c r="BI278" i="2"/>
  <c r="BH278" i="2"/>
  <c r="BG278" i="2"/>
  <c r="BF278" i="2"/>
  <c r="BE278" i="2"/>
  <c r="T278" i="2"/>
  <c r="R278" i="2"/>
  <c r="P278" i="2"/>
  <c r="BK278" i="2"/>
  <c r="J278" i="2"/>
  <c r="BI277" i="2"/>
  <c r="BH277" i="2"/>
  <c r="BG277" i="2"/>
  <c r="BF277" i="2"/>
  <c r="BE277" i="2"/>
  <c r="T277" i="2"/>
  <c r="R277" i="2"/>
  <c r="P277" i="2"/>
  <c r="BK277" i="2"/>
  <c r="J277" i="2"/>
  <c r="BI276" i="2"/>
  <c r="BH276" i="2"/>
  <c r="BG276" i="2"/>
  <c r="BF276" i="2"/>
  <c r="BE276" i="2"/>
  <c r="T276" i="2"/>
  <c r="R276" i="2"/>
  <c r="P276" i="2"/>
  <c r="BK276" i="2"/>
  <c r="J276" i="2"/>
  <c r="BI275" i="2"/>
  <c r="BH275" i="2"/>
  <c r="BG275" i="2"/>
  <c r="BF275" i="2"/>
  <c r="BE275" i="2"/>
  <c r="T275" i="2"/>
  <c r="R275" i="2"/>
  <c r="P275" i="2"/>
  <c r="BK275" i="2"/>
  <c r="J275" i="2"/>
  <c r="BI274" i="2"/>
  <c r="BH274" i="2"/>
  <c r="BG274" i="2"/>
  <c r="BF274" i="2"/>
  <c r="BE274" i="2"/>
  <c r="T274" i="2"/>
  <c r="R274" i="2"/>
  <c r="P274" i="2"/>
  <c r="BK274" i="2"/>
  <c r="J274" i="2"/>
  <c r="BI273" i="2"/>
  <c r="BH273" i="2"/>
  <c r="BG273" i="2"/>
  <c r="BF273" i="2"/>
  <c r="BE273" i="2"/>
  <c r="T273" i="2"/>
  <c r="R273" i="2"/>
  <c r="P273" i="2"/>
  <c r="BK273" i="2"/>
  <c r="J273" i="2"/>
  <c r="BI272" i="2"/>
  <c r="BH272" i="2"/>
  <c r="BG272" i="2"/>
  <c r="BF272" i="2"/>
  <c r="BE272" i="2"/>
  <c r="T272" i="2"/>
  <c r="R272" i="2"/>
  <c r="P272" i="2"/>
  <c r="BK272" i="2"/>
  <c r="J272" i="2"/>
  <c r="BI271" i="2"/>
  <c r="BH271" i="2"/>
  <c r="BG271" i="2"/>
  <c r="BF271" i="2"/>
  <c r="BE271" i="2"/>
  <c r="T271" i="2"/>
  <c r="R271" i="2"/>
  <c r="P271" i="2"/>
  <c r="BK271" i="2"/>
  <c r="J271" i="2"/>
  <c r="BI270" i="2"/>
  <c r="BH270" i="2"/>
  <c r="BG270" i="2"/>
  <c r="BF270" i="2"/>
  <c r="BE270" i="2"/>
  <c r="T270" i="2"/>
  <c r="R270" i="2"/>
  <c r="P270" i="2"/>
  <c r="BK270" i="2"/>
  <c r="J270" i="2"/>
  <c r="BI269" i="2"/>
  <c r="BH269" i="2"/>
  <c r="BG269" i="2"/>
  <c r="BF269" i="2"/>
  <c r="BE269" i="2"/>
  <c r="T269" i="2"/>
  <c r="T268" i="2" s="1"/>
  <c r="T267" i="2" s="1"/>
  <c r="R269" i="2"/>
  <c r="R268" i="2" s="1"/>
  <c r="R267" i="2" s="1"/>
  <c r="P269" i="2"/>
  <c r="P268" i="2" s="1"/>
  <c r="P267" i="2" s="1"/>
  <c r="BK269" i="2"/>
  <c r="BK268" i="2" s="1"/>
  <c r="J269" i="2"/>
  <c r="BI266" i="2"/>
  <c r="BH266" i="2"/>
  <c r="BG266" i="2"/>
  <c r="BF266" i="2"/>
  <c r="BE266" i="2"/>
  <c r="T266" i="2"/>
  <c r="R266" i="2"/>
  <c r="P266" i="2"/>
  <c r="BK266" i="2"/>
  <c r="J266" i="2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BE259" i="2"/>
  <c r="T259" i="2"/>
  <c r="T258" i="2" s="1"/>
  <c r="R259" i="2"/>
  <c r="R258" i="2" s="1"/>
  <c r="P259" i="2"/>
  <c r="P258" i="2" s="1"/>
  <c r="BK259" i="2"/>
  <c r="BK258" i="2" s="1"/>
  <c r="J258" i="2" s="1"/>
  <c r="J76" i="2" s="1"/>
  <c r="J259" i="2"/>
  <c r="BI257" i="2"/>
  <c r="BH257" i="2"/>
  <c r="BG257" i="2"/>
  <c r="BF257" i="2"/>
  <c r="BE257" i="2"/>
  <c r="T257" i="2"/>
  <c r="T256" i="2" s="1"/>
  <c r="R257" i="2"/>
  <c r="R256" i="2" s="1"/>
  <c r="P257" i="2"/>
  <c r="P256" i="2" s="1"/>
  <c r="BK257" i="2"/>
  <c r="BK256" i="2" s="1"/>
  <c r="J256" i="2" s="1"/>
  <c r="J75" i="2" s="1"/>
  <c r="J257" i="2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BE253" i="2"/>
  <c r="T253" i="2"/>
  <c r="R253" i="2"/>
  <c r="P253" i="2"/>
  <c r="BK253" i="2"/>
  <c r="J253" i="2"/>
  <c r="BI252" i="2"/>
  <c r="BH252" i="2"/>
  <c r="BG252" i="2"/>
  <c r="BF252" i="2"/>
  <c r="T252" i="2"/>
  <c r="R252" i="2"/>
  <c r="P252" i="2"/>
  <c r="BK252" i="2"/>
  <c r="J252" i="2"/>
  <c r="BE252" i="2" s="1"/>
  <c r="BI250" i="2"/>
  <c r="BH250" i="2"/>
  <c r="BG250" i="2"/>
  <c r="BF250" i="2"/>
  <c r="BE250" i="2"/>
  <c r="T250" i="2"/>
  <c r="R250" i="2"/>
  <c r="P250" i="2"/>
  <c r="BK250" i="2"/>
  <c r="J250" i="2"/>
  <c r="BI245" i="2"/>
  <c r="BH245" i="2"/>
  <c r="BG245" i="2"/>
  <c r="BF245" i="2"/>
  <c r="T245" i="2"/>
  <c r="T244" i="2" s="1"/>
  <c r="R245" i="2"/>
  <c r="R244" i="2" s="1"/>
  <c r="P245" i="2"/>
  <c r="P244" i="2" s="1"/>
  <c r="BK245" i="2"/>
  <c r="BK244" i="2" s="1"/>
  <c r="J244" i="2" s="1"/>
  <c r="J74" i="2" s="1"/>
  <c r="J245" i="2"/>
  <c r="BE245" i="2" s="1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BE242" i="2"/>
  <c r="T242" i="2"/>
  <c r="R242" i="2"/>
  <c r="P242" i="2"/>
  <c r="BK242" i="2"/>
  <c r="J242" i="2"/>
  <c r="BI241" i="2"/>
  <c r="BH241" i="2"/>
  <c r="BG241" i="2"/>
  <c r="BF241" i="2"/>
  <c r="T241" i="2"/>
  <c r="R241" i="2"/>
  <c r="P241" i="2"/>
  <c r="BK241" i="2"/>
  <c r="J241" i="2"/>
  <c r="BE241" i="2" s="1"/>
  <c r="BI240" i="2"/>
  <c r="BH240" i="2"/>
  <c r="BG240" i="2"/>
  <c r="BF240" i="2"/>
  <c r="BE240" i="2"/>
  <c r="T240" i="2"/>
  <c r="R240" i="2"/>
  <c r="P240" i="2"/>
  <c r="BK240" i="2"/>
  <c r="J240" i="2"/>
  <c r="BI239" i="2"/>
  <c r="BH239" i="2"/>
  <c r="BG239" i="2"/>
  <c r="BF239" i="2"/>
  <c r="T239" i="2"/>
  <c r="R239" i="2"/>
  <c r="P239" i="2"/>
  <c r="BK239" i="2"/>
  <c r="J239" i="2"/>
  <c r="BE239" i="2" s="1"/>
  <c r="BI237" i="2"/>
  <c r="BH237" i="2"/>
  <c r="BG237" i="2"/>
  <c r="BF237" i="2"/>
  <c r="BE237" i="2"/>
  <c r="T237" i="2"/>
  <c r="R237" i="2"/>
  <c r="P237" i="2"/>
  <c r="BK237" i="2"/>
  <c r="J237" i="2"/>
  <c r="BI235" i="2"/>
  <c r="BH235" i="2"/>
  <c r="BG235" i="2"/>
  <c r="BF235" i="2"/>
  <c r="T235" i="2"/>
  <c r="T234" i="2" s="1"/>
  <c r="R235" i="2"/>
  <c r="R234" i="2" s="1"/>
  <c r="P235" i="2"/>
  <c r="P234" i="2" s="1"/>
  <c r="BK235" i="2"/>
  <c r="BK234" i="2" s="1"/>
  <c r="J234" i="2" s="1"/>
  <c r="J73" i="2" s="1"/>
  <c r="J235" i="2"/>
  <c r="BE235" i="2" s="1"/>
  <c r="BI233" i="2"/>
  <c r="BH233" i="2"/>
  <c r="BG233" i="2"/>
  <c r="BF233" i="2"/>
  <c r="BE233" i="2"/>
  <c r="T233" i="2"/>
  <c r="R233" i="2"/>
  <c r="P233" i="2"/>
  <c r="BK233" i="2"/>
  <c r="J233" i="2"/>
  <c r="BI232" i="2"/>
  <c r="BH232" i="2"/>
  <c r="BG232" i="2"/>
  <c r="BF232" i="2"/>
  <c r="T232" i="2"/>
  <c r="R232" i="2"/>
  <c r="P232" i="2"/>
  <c r="BK232" i="2"/>
  <c r="J232" i="2"/>
  <c r="BE232" i="2" s="1"/>
  <c r="BI231" i="2"/>
  <c r="BH231" i="2"/>
  <c r="BG231" i="2"/>
  <c r="BF231" i="2"/>
  <c r="BE231" i="2"/>
  <c r="T231" i="2"/>
  <c r="R231" i="2"/>
  <c r="P231" i="2"/>
  <c r="BK231" i="2"/>
  <c r="J231" i="2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BE229" i="2"/>
  <c r="T229" i="2"/>
  <c r="R229" i="2"/>
  <c r="P229" i="2"/>
  <c r="BK229" i="2"/>
  <c r="J229" i="2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BE227" i="2"/>
  <c r="T227" i="2"/>
  <c r="R227" i="2"/>
  <c r="P227" i="2"/>
  <c r="BK227" i="2"/>
  <c r="J227" i="2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BE225" i="2"/>
  <c r="T225" i="2"/>
  <c r="T224" i="2" s="1"/>
  <c r="R225" i="2"/>
  <c r="R224" i="2" s="1"/>
  <c r="P225" i="2"/>
  <c r="P224" i="2" s="1"/>
  <c r="BK225" i="2"/>
  <c r="BK224" i="2" s="1"/>
  <c r="J224" i="2" s="1"/>
  <c r="J72" i="2" s="1"/>
  <c r="J225" i="2"/>
  <c r="BI223" i="2"/>
  <c r="BH223" i="2"/>
  <c r="BG223" i="2"/>
  <c r="BF223" i="2"/>
  <c r="BE223" i="2"/>
  <c r="T223" i="2"/>
  <c r="R223" i="2"/>
  <c r="P223" i="2"/>
  <c r="BK223" i="2"/>
  <c r="J223" i="2"/>
  <c r="BI221" i="2"/>
  <c r="BH221" i="2"/>
  <c r="BG221" i="2"/>
  <c r="BF221" i="2"/>
  <c r="T221" i="2"/>
  <c r="R221" i="2"/>
  <c r="P221" i="2"/>
  <c r="BK221" i="2"/>
  <c r="J221" i="2"/>
  <c r="BE221" i="2" s="1"/>
  <c r="BI219" i="2"/>
  <c r="BH219" i="2"/>
  <c r="BG219" i="2"/>
  <c r="BF219" i="2"/>
  <c r="BE219" i="2"/>
  <c r="T219" i="2"/>
  <c r="R219" i="2"/>
  <c r="P219" i="2"/>
  <c r="BK219" i="2"/>
  <c r="J219" i="2"/>
  <c r="BI217" i="2"/>
  <c r="BH217" i="2"/>
  <c r="BG217" i="2"/>
  <c r="BF217" i="2"/>
  <c r="T217" i="2"/>
  <c r="R217" i="2"/>
  <c r="P217" i="2"/>
  <c r="BK217" i="2"/>
  <c r="J217" i="2"/>
  <c r="BE217" i="2" s="1"/>
  <c r="BI215" i="2"/>
  <c r="BH215" i="2"/>
  <c r="BG215" i="2"/>
  <c r="BF215" i="2"/>
  <c r="BE215" i="2"/>
  <c r="T215" i="2"/>
  <c r="R215" i="2"/>
  <c r="P215" i="2"/>
  <c r="BK215" i="2"/>
  <c r="J215" i="2"/>
  <c r="BI213" i="2"/>
  <c r="BH213" i="2"/>
  <c r="BG213" i="2"/>
  <c r="BF213" i="2"/>
  <c r="T213" i="2"/>
  <c r="T212" i="2" s="1"/>
  <c r="R213" i="2"/>
  <c r="R212" i="2" s="1"/>
  <c r="P213" i="2"/>
  <c r="P212" i="2" s="1"/>
  <c r="BK213" i="2"/>
  <c r="BK212" i="2" s="1"/>
  <c r="J212" i="2" s="1"/>
  <c r="J71" i="2" s="1"/>
  <c r="J213" i="2"/>
  <c r="BE213" i="2" s="1"/>
  <c r="BI211" i="2"/>
  <c r="BH211" i="2"/>
  <c r="BG211" i="2"/>
  <c r="BF211" i="2"/>
  <c r="BE211" i="2"/>
  <c r="T211" i="2"/>
  <c r="R211" i="2"/>
  <c r="P211" i="2"/>
  <c r="BK211" i="2"/>
  <c r="J211" i="2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BE209" i="2"/>
  <c r="T209" i="2"/>
  <c r="T208" i="2" s="1"/>
  <c r="R209" i="2"/>
  <c r="R208" i="2" s="1"/>
  <c r="P209" i="2"/>
  <c r="P208" i="2" s="1"/>
  <c r="BK209" i="2"/>
  <c r="BK208" i="2" s="1"/>
  <c r="J208" i="2" s="1"/>
  <c r="J70" i="2" s="1"/>
  <c r="J209" i="2"/>
  <c r="BI207" i="2"/>
  <c r="BH207" i="2"/>
  <c r="BG207" i="2"/>
  <c r="BF207" i="2"/>
  <c r="BE207" i="2"/>
  <c r="T207" i="2"/>
  <c r="R207" i="2"/>
  <c r="P207" i="2"/>
  <c r="BK207" i="2"/>
  <c r="J207" i="2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BE205" i="2"/>
  <c r="T205" i="2"/>
  <c r="T204" i="2" s="1"/>
  <c r="R205" i="2"/>
  <c r="R204" i="2" s="1"/>
  <c r="P205" i="2"/>
  <c r="P204" i="2" s="1"/>
  <c r="BK205" i="2"/>
  <c r="BK204" i="2" s="1"/>
  <c r="J204" i="2" s="1"/>
  <c r="J69" i="2" s="1"/>
  <c r="J205" i="2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BE202" i="2"/>
  <c r="T202" i="2"/>
  <c r="R202" i="2"/>
  <c r="P202" i="2"/>
  <c r="BK202" i="2"/>
  <c r="J202" i="2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BE200" i="2"/>
  <c r="T200" i="2"/>
  <c r="T199" i="2" s="1"/>
  <c r="R200" i="2"/>
  <c r="R199" i="2" s="1"/>
  <c r="P200" i="2"/>
  <c r="P199" i="2" s="1"/>
  <c r="BK200" i="2"/>
  <c r="BK199" i="2" s="1"/>
  <c r="J199" i="2" s="1"/>
  <c r="J68" i="2" s="1"/>
  <c r="J200" i="2"/>
  <c r="BI198" i="2"/>
  <c r="BH198" i="2"/>
  <c r="BG198" i="2"/>
  <c r="BF198" i="2"/>
  <c r="BE198" i="2"/>
  <c r="T198" i="2"/>
  <c r="T197" i="2" s="1"/>
  <c r="R198" i="2"/>
  <c r="R197" i="2" s="1"/>
  <c r="P198" i="2"/>
  <c r="P197" i="2" s="1"/>
  <c r="BK198" i="2"/>
  <c r="BK197" i="2" s="1"/>
  <c r="J197" i="2" s="1"/>
  <c r="J67" i="2" s="1"/>
  <c r="J198" i="2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BE195" i="2"/>
  <c r="T195" i="2"/>
  <c r="R195" i="2"/>
  <c r="P195" i="2"/>
  <c r="BK195" i="2"/>
  <c r="J195" i="2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BE192" i="2"/>
  <c r="T192" i="2"/>
  <c r="R192" i="2"/>
  <c r="P192" i="2"/>
  <c r="BK192" i="2"/>
  <c r="J192" i="2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BE190" i="2"/>
  <c r="T190" i="2"/>
  <c r="R190" i="2"/>
  <c r="P190" i="2"/>
  <c r="BK190" i="2"/>
  <c r="J190" i="2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BE188" i="2"/>
  <c r="T188" i="2"/>
  <c r="R188" i="2"/>
  <c r="P188" i="2"/>
  <c r="BK188" i="2"/>
  <c r="J188" i="2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BE186" i="2"/>
  <c r="T186" i="2"/>
  <c r="R186" i="2"/>
  <c r="P186" i="2"/>
  <c r="BK186" i="2"/>
  <c r="J186" i="2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BE184" i="2"/>
  <c r="T184" i="2"/>
  <c r="R184" i="2"/>
  <c r="P184" i="2"/>
  <c r="BK184" i="2"/>
  <c r="J184" i="2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BE182" i="2"/>
  <c r="T182" i="2"/>
  <c r="R182" i="2"/>
  <c r="P182" i="2"/>
  <c r="BK182" i="2"/>
  <c r="J182" i="2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BE180" i="2"/>
  <c r="T180" i="2"/>
  <c r="T179" i="2" s="1"/>
  <c r="R180" i="2"/>
  <c r="R179" i="2" s="1"/>
  <c r="P180" i="2"/>
  <c r="P179" i="2" s="1"/>
  <c r="BK180" i="2"/>
  <c r="BK179" i="2" s="1"/>
  <c r="J179" i="2" s="1"/>
  <c r="J66" i="2" s="1"/>
  <c r="J180" i="2"/>
  <c r="BI178" i="2"/>
  <c r="BH178" i="2"/>
  <c r="BG178" i="2"/>
  <c r="BF178" i="2"/>
  <c r="BE178" i="2"/>
  <c r="T178" i="2"/>
  <c r="R178" i="2"/>
  <c r="P178" i="2"/>
  <c r="BK178" i="2"/>
  <c r="J178" i="2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BE176" i="2"/>
  <c r="T176" i="2"/>
  <c r="R176" i="2"/>
  <c r="P176" i="2"/>
  <c r="BK176" i="2"/>
  <c r="J176" i="2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BE174" i="2"/>
  <c r="T174" i="2"/>
  <c r="R174" i="2"/>
  <c r="P174" i="2"/>
  <c r="BK174" i="2"/>
  <c r="J174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BE172" i="2"/>
  <c r="T172" i="2"/>
  <c r="R172" i="2"/>
  <c r="P172" i="2"/>
  <c r="BK172" i="2"/>
  <c r="J172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BE170" i="2"/>
  <c r="T170" i="2"/>
  <c r="R170" i="2"/>
  <c r="P170" i="2"/>
  <c r="BK170" i="2"/>
  <c r="J170" i="2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BE168" i="2"/>
  <c r="T168" i="2"/>
  <c r="R168" i="2"/>
  <c r="P168" i="2"/>
  <c r="BK168" i="2"/>
  <c r="J168" i="2"/>
  <c r="BI167" i="2"/>
  <c r="BH167" i="2"/>
  <c r="BG167" i="2"/>
  <c r="BF167" i="2"/>
  <c r="T167" i="2"/>
  <c r="T166" i="2" s="1"/>
  <c r="R167" i="2"/>
  <c r="R166" i="2" s="1"/>
  <c r="P167" i="2"/>
  <c r="P166" i="2" s="1"/>
  <c r="BK167" i="2"/>
  <c r="BK166" i="2" s="1"/>
  <c r="J166" i="2" s="1"/>
  <c r="J65" i="2" s="1"/>
  <c r="J167" i="2"/>
  <c r="BE167" i="2" s="1"/>
  <c r="BI165" i="2"/>
  <c r="BH165" i="2"/>
  <c r="BG165" i="2"/>
  <c r="BF165" i="2"/>
  <c r="BE165" i="2"/>
  <c r="T165" i="2"/>
  <c r="R165" i="2"/>
  <c r="P165" i="2"/>
  <c r="BK165" i="2"/>
  <c r="J165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BE162" i="2"/>
  <c r="T162" i="2"/>
  <c r="R162" i="2"/>
  <c r="P162" i="2"/>
  <c r="BK162" i="2"/>
  <c r="J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BE160" i="2"/>
  <c r="T160" i="2"/>
  <c r="R160" i="2"/>
  <c r="P160" i="2"/>
  <c r="BK160" i="2"/>
  <c r="J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BE158" i="2"/>
  <c r="T158" i="2"/>
  <c r="T157" i="2" s="1"/>
  <c r="R158" i="2"/>
  <c r="R157" i="2" s="1"/>
  <c r="R156" i="2" s="1"/>
  <c r="P158" i="2"/>
  <c r="P157" i="2" s="1"/>
  <c r="BK158" i="2"/>
  <c r="BK157" i="2" s="1"/>
  <c r="J158" i="2"/>
  <c r="BI155" i="2"/>
  <c r="BH155" i="2"/>
  <c r="BG155" i="2"/>
  <c r="BF155" i="2"/>
  <c r="BE155" i="2"/>
  <c r="T155" i="2"/>
  <c r="T154" i="2" s="1"/>
  <c r="R155" i="2"/>
  <c r="R154" i="2" s="1"/>
  <c r="P155" i="2"/>
  <c r="P154" i="2" s="1"/>
  <c r="BK155" i="2"/>
  <c r="BK154" i="2" s="1"/>
  <c r="J154" i="2" s="1"/>
  <c r="J62" i="2" s="1"/>
  <c r="J155" i="2"/>
  <c r="BI153" i="2"/>
  <c r="BH153" i="2"/>
  <c r="BG153" i="2"/>
  <c r="BF153" i="2"/>
  <c r="BE153" i="2"/>
  <c r="T153" i="2"/>
  <c r="R153" i="2"/>
  <c r="P153" i="2"/>
  <c r="BK153" i="2"/>
  <c r="J153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BE150" i="2"/>
  <c r="T150" i="2"/>
  <c r="R150" i="2"/>
  <c r="P150" i="2"/>
  <c r="BK150" i="2"/>
  <c r="J150" i="2"/>
  <c r="BI149" i="2"/>
  <c r="BH149" i="2"/>
  <c r="BG149" i="2"/>
  <c r="BF149" i="2"/>
  <c r="T149" i="2"/>
  <c r="T148" i="2" s="1"/>
  <c r="R149" i="2"/>
  <c r="R148" i="2" s="1"/>
  <c r="P149" i="2"/>
  <c r="P148" i="2" s="1"/>
  <c r="BK149" i="2"/>
  <c r="BK148" i="2" s="1"/>
  <c r="J148" i="2" s="1"/>
  <c r="J61" i="2" s="1"/>
  <c r="J149" i="2"/>
  <c r="BE149" i="2" s="1"/>
  <c r="BI146" i="2"/>
  <c r="BH146" i="2"/>
  <c r="BG146" i="2"/>
  <c r="BF146" i="2"/>
  <c r="BE146" i="2"/>
  <c r="T146" i="2"/>
  <c r="R146" i="2"/>
  <c r="P146" i="2"/>
  <c r="BK146" i="2"/>
  <c r="J146" i="2"/>
  <c r="BI144" i="2"/>
  <c r="BH144" i="2"/>
  <c r="BG144" i="2"/>
  <c r="BF144" i="2"/>
  <c r="T144" i="2"/>
  <c r="R144" i="2"/>
  <c r="P144" i="2"/>
  <c r="BK144" i="2"/>
  <c r="J144" i="2"/>
  <c r="BE144" i="2" s="1"/>
  <c r="BI142" i="2"/>
  <c r="BH142" i="2"/>
  <c r="BG142" i="2"/>
  <c r="BF142" i="2"/>
  <c r="BE142" i="2"/>
  <c r="T142" i="2"/>
  <c r="R142" i="2"/>
  <c r="P142" i="2"/>
  <c r="BK142" i="2"/>
  <c r="J142" i="2"/>
  <c r="BI140" i="2"/>
  <c r="BH140" i="2"/>
  <c r="BG140" i="2"/>
  <c r="BF140" i="2"/>
  <c r="T140" i="2"/>
  <c r="R140" i="2"/>
  <c r="P140" i="2"/>
  <c r="BK140" i="2"/>
  <c r="J140" i="2"/>
  <c r="BE140" i="2" s="1"/>
  <c r="BI138" i="2"/>
  <c r="BH138" i="2"/>
  <c r="BG138" i="2"/>
  <c r="BF138" i="2"/>
  <c r="BE138" i="2"/>
  <c r="T138" i="2"/>
  <c r="R138" i="2"/>
  <c r="P138" i="2"/>
  <c r="BK138" i="2"/>
  <c r="J138" i="2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BE135" i="2"/>
  <c r="T135" i="2"/>
  <c r="R135" i="2"/>
  <c r="P135" i="2"/>
  <c r="BK135" i="2"/>
  <c r="J135" i="2"/>
  <c r="BI133" i="2"/>
  <c r="BH133" i="2"/>
  <c r="BG133" i="2"/>
  <c r="BF133" i="2"/>
  <c r="T133" i="2"/>
  <c r="R133" i="2"/>
  <c r="P133" i="2"/>
  <c r="BK133" i="2"/>
  <c r="J133" i="2"/>
  <c r="BE133" i="2" s="1"/>
  <c r="BI131" i="2"/>
  <c r="BH131" i="2"/>
  <c r="BG131" i="2"/>
  <c r="BF131" i="2"/>
  <c r="BE131" i="2"/>
  <c r="T131" i="2"/>
  <c r="T130" i="2" s="1"/>
  <c r="R131" i="2"/>
  <c r="R130" i="2" s="1"/>
  <c r="P131" i="2"/>
  <c r="P130" i="2" s="1"/>
  <c r="BK131" i="2"/>
  <c r="BK130" i="2" s="1"/>
  <c r="J130" i="2" s="1"/>
  <c r="J60" i="2" s="1"/>
  <c r="J131" i="2"/>
  <c r="BI129" i="2"/>
  <c r="BH129" i="2"/>
  <c r="BG129" i="2"/>
  <c r="BF129" i="2"/>
  <c r="BE129" i="2"/>
  <c r="T129" i="2"/>
  <c r="R129" i="2"/>
  <c r="P129" i="2"/>
  <c r="BK129" i="2"/>
  <c r="J129" i="2"/>
  <c r="BI126" i="2"/>
  <c r="BH126" i="2"/>
  <c r="BG126" i="2"/>
  <c r="BF126" i="2"/>
  <c r="T126" i="2"/>
  <c r="R126" i="2"/>
  <c r="P126" i="2"/>
  <c r="BK126" i="2"/>
  <c r="J126" i="2"/>
  <c r="BE126" i="2" s="1"/>
  <c r="BI119" i="2"/>
  <c r="BH119" i="2"/>
  <c r="BG119" i="2"/>
  <c r="BF119" i="2"/>
  <c r="BE119" i="2"/>
  <c r="T119" i="2"/>
  <c r="T118" i="2" s="1"/>
  <c r="R119" i="2"/>
  <c r="R118" i="2" s="1"/>
  <c r="P119" i="2"/>
  <c r="P118" i="2" s="1"/>
  <c r="BK119" i="2"/>
  <c r="BK118" i="2" s="1"/>
  <c r="J118" i="2" s="1"/>
  <c r="J59" i="2" s="1"/>
  <c r="J119" i="2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BE114" i="2"/>
  <c r="T114" i="2"/>
  <c r="R114" i="2"/>
  <c r="P114" i="2"/>
  <c r="BK114" i="2"/>
  <c r="J114" i="2"/>
  <c r="BI111" i="2"/>
  <c r="BH111" i="2"/>
  <c r="BG111" i="2"/>
  <c r="BF111" i="2"/>
  <c r="T111" i="2"/>
  <c r="R111" i="2"/>
  <c r="P111" i="2"/>
  <c r="BK111" i="2"/>
  <c r="J111" i="2"/>
  <c r="BE111" i="2" s="1"/>
  <c r="BI104" i="2"/>
  <c r="F34" i="2" s="1"/>
  <c r="BD52" i="1" s="1"/>
  <c r="BD51" i="1" s="1"/>
  <c r="W30" i="1" s="1"/>
  <c r="BH104" i="2"/>
  <c r="F33" i="2" s="1"/>
  <c r="BC52" i="1" s="1"/>
  <c r="BC51" i="1" s="1"/>
  <c r="BG104" i="2"/>
  <c r="F32" i="2" s="1"/>
  <c r="BB52" i="1" s="1"/>
  <c r="BB51" i="1" s="1"/>
  <c r="BF104" i="2"/>
  <c r="J31" i="2" s="1"/>
  <c r="AW52" i="1" s="1"/>
  <c r="BE104" i="2"/>
  <c r="T104" i="2"/>
  <c r="T103" i="2" s="1"/>
  <c r="T102" i="2" s="1"/>
  <c r="R104" i="2"/>
  <c r="R103" i="2" s="1"/>
  <c r="P104" i="2"/>
  <c r="P103" i="2" s="1"/>
  <c r="BK104" i="2"/>
  <c r="BK103" i="2" s="1"/>
  <c r="J104" i="2"/>
  <c r="J97" i="2"/>
  <c r="F97" i="2"/>
  <c r="J95" i="2"/>
  <c r="F95" i="2"/>
  <c r="E93" i="2"/>
  <c r="F52" i="2"/>
  <c r="J51" i="2"/>
  <c r="F51" i="2"/>
  <c r="F49" i="2"/>
  <c r="E47" i="2"/>
  <c r="J18" i="2"/>
  <c r="E18" i="2"/>
  <c r="F98" i="2" s="1"/>
  <c r="J17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BK267" i="2" l="1"/>
  <c r="J267" i="2" s="1"/>
  <c r="J77" i="2" s="1"/>
  <c r="J268" i="2"/>
  <c r="J78" i="2" s="1"/>
  <c r="BK102" i="2"/>
  <c r="J103" i="2"/>
  <c r="J58" i="2" s="1"/>
  <c r="J30" i="2"/>
  <c r="AV52" i="1" s="1"/>
  <c r="AT52" i="1" s="1"/>
  <c r="T156" i="2"/>
  <c r="T101" i="2" s="1"/>
  <c r="W29" i="1"/>
  <c r="AY51" i="1"/>
  <c r="P102" i="2"/>
  <c r="P101" i="2" s="1"/>
  <c r="AU52" i="1" s="1"/>
  <c r="AU51" i="1" s="1"/>
  <c r="J157" i="2"/>
  <c r="J64" i="2" s="1"/>
  <c r="BK156" i="2"/>
  <c r="J156" i="2" s="1"/>
  <c r="J63" i="2" s="1"/>
  <c r="R102" i="2"/>
  <c r="R101" i="2" s="1"/>
  <c r="W28" i="1"/>
  <c r="AX51" i="1"/>
  <c r="P156" i="2"/>
  <c r="E91" i="2"/>
  <c r="F31" i="2"/>
  <c r="BA52" i="1" s="1"/>
  <c r="BA51" i="1" s="1"/>
  <c r="F30" i="2"/>
  <c r="AZ52" i="1" s="1"/>
  <c r="AZ51" i="1" s="1"/>
  <c r="BK101" i="2" l="1"/>
  <c r="J101" i="2" s="1"/>
  <c r="J102" i="2"/>
  <c r="J57" i="2" s="1"/>
  <c r="W27" i="1"/>
  <c r="AW51" i="1"/>
  <c r="AK27" i="1" s="1"/>
  <c r="AV51" i="1"/>
  <c r="W26" i="1"/>
  <c r="AK26" i="1" l="1"/>
  <c r="AT51" i="1"/>
  <c r="J56" i="2"/>
  <c r="J27" i="2"/>
  <c r="AG52" i="1" l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<sst xmlns="http://schemas.openxmlformats.org/spreadsheetml/2006/main" count="3505" uniqueCount="969">
  <si>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</si>
  <si>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</si>
  <si>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</si>
  <si>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</si>
  <si>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</si>
  <si>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</si>
  <si>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</si>
  <si>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{552c2e15-68c8-4128-aebd-6ac1cb807f01}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</si>
  <si>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</si>
  <si>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</si>
  <si>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</si>
  <si>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</si>
  <si>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</si>
  <si>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</si>
  <si>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</si>
  <si>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</si>
  <si>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</si>
  <si>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Y040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</si>
  <si>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</si>
  <si>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</si>
  <si>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rozšíření WC MěÚ Cheb</t>
  </si>
  <si>
    <t>KSO:</t>
  </si>
  <si>
    <t>CC-CZ:</t>
  </si>
  <si>
    <t>Místo:</t>
  </si>
  <si>
    <t>Cheb</t>
  </si>
  <si>
    <t>Datum:</t>
  </si>
  <si>
    <t>25.02.2017</t>
  </si>
  <si>
    <t>Zadavatel:</t>
  </si>
  <si>
    <t>IČ:</t>
  </si>
  <si>
    <t>Město Cheb</t>
  </si>
  <si>
    <t>DIČ:</t>
  </si>
  <si>
    <t>Uchazeč:</t>
  </si>
  <si>
    <t>Vyplň údaj</t>
  </si>
  <si>
    <t>Projektant:</t>
  </si>
  <si>
    <t>MgA.Hana Fischerová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</si>
  <si>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</si>
  <si>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</si>
  <si>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</si>
  <si>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</si>
  <si>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</si>
  <si>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</si>
  <si>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</si>
  <si>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</si>
  <si>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</si>
  <si>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</si>
  <si>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</si>
  <si>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</si>
  <si>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</si>
  <si>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</si>
  <si>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</si>
  <si>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</si>
  <si>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</si>
  <si>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</si>
  <si>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</si>
  <si>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</si>
  <si>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</si>
  <si>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</si>
  <si>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</si>
  <si>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</si>
  <si>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</si>
  <si>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</si>
  <si>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</si>
  <si>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</si>
  <si>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</si>
  <si>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</si>
  <si>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</si>
  <si>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</si>
  <si>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</si>
  <si>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</si>
  <si>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</si>
  <si>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</si>
  <si>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</si>
  <si>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</si>
  <si>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</si>
  <si>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</si>
  <si>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</si>
  <si>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</t>
  </si>
  <si>
    <t>Stavební část</t>
  </si>
  <si>
    <t>STA</t>
  </si>
  <si>
    <t>1</t>
  </si>
  <si>
    <t>{9daf1097-2737-49cc-9f84-0053b53321d5}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</si>
  <si>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</si>
  <si>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</si>
  <si>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</si>
  <si>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</si>
  <si>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</si>
  <si>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</si>
  <si>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</si>
  <si>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</si>
  <si>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10 -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</si>
  <si>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</si>
  <si>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</si>
  <si>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</si>
  <si>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</si>
  <si>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</si>
  <si>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</si>
  <si>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</si>
  <si>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</si>
  <si>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</si>
  <si>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</si>
  <si>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</si>
  <si>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</si>
  <si>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</si>
  <si>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</si>
  <si>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</si>
  <si>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</si>
  <si>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</si>
  <si>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</si>
  <si>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</si>
  <si>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</si>
  <si>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</si>
  <si>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</si>
  <si>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</si>
  <si>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</si>
  <si>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</si>
  <si>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</si>
  <si>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</si>
  <si>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24-M - Montáže vzduchotechnických zařízení</t>
  </si>
  <si>
    <t>OST - Ostatní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</si>
  <si>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</si>
  <si>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</si>
  <si>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</si>
  <si>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</si>
  <si>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</si>
  <si>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</si>
  <si>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</si>
  <si>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</si>
  <si>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</si>
  <si>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</si>
  <si>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</si>
  <si>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</si>
  <si>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</si>
  <si>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</si>
  <si>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</si>
  <si>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</si>
  <si>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</si>
  <si>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</si>
  <si>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</si>
  <si>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</si>
  <si>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</si>
  <si>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342272248</t>
  </si>
  <si>
    <t>Příčky z pórobetonových přesných příčkovek [YTONG] hladkých, objemové hmotnosti 500 kg/m3 na tenké maltové lože, tloušťky příčky 75 mm</t>
  </si>
  <si>
    <t>m2</t>
  </si>
  <si>
    <t>CS ÚRS 2017 01</t>
  </si>
  <si>
    <t>4</t>
  </si>
  <si>
    <t>-1442617230</t>
  </si>
  <si>
    <t>VV</t>
  </si>
  <si>
    <t>1,55*2,9</t>
  </si>
  <si>
    <t>1*1,25+1*0,2</t>
  </si>
  <si>
    <t>1*2,9</t>
  </si>
  <si>
    <t>1,27*1,25+1,27*0,2</t>
  </si>
  <si>
    <t>1,75*2,9</t>
  </si>
  <si>
    <t>1,2*2,9</t>
  </si>
  <si>
    <t>342272323</t>
  </si>
  <si>
    <t>Příčky z pórobetonových přesných příčkovek [YTONG] hladkých, objemové hmotnosti 500 kg/m3 na tenké maltové lože, tloušťky příčky 100 mm</t>
  </si>
  <si>
    <t>604656585</t>
  </si>
  <si>
    <t>(3,67*3+1,1*3+1,6*2+1,55*3)*2,9</t>
  </si>
  <si>
    <t>-1,4*6-1,6</t>
  </si>
  <si>
    <t>342291111</t>
  </si>
  <si>
    <t>Ukotvení příček polyuretanovou pěnou, tl. příčky do 100 mm</t>
  </si>
  <si>
    <t>m</t>
  </si>
  <si>
    <t>1459354582</t>
  </si>
  <si>
    <t>(3,67*3+1,1*3+1,6*2+1,55*3)</t>
  </si>
  <si>
    <t>342291121</t>
  </si>
  <si>
    <t>Ukotvení příček plochými kotvami, do konstrukce cihelné</t>
  </si>
  <si>
    <t>-1562828255</t>
  </si>
  <si>
    <t>2,9*6</t>
  </si>
  <si>
    <t>6</t>
  </si>
  <si>
    <t>Úpravy povrchů, podlahy a osazování výplní</t>
  </si>
  <si>
    <t>5</t>
  </si>
  <si>
    <t>612142001</t>
  </si>
  <si>
    <t>Potažení vnitřních ploch pletivem v ploše nebo pruzích, na plném podkladu sklovláknitým vtlačením do tmelu stěn</t>
  </si>
  <si>
    <t>1440526795</t>
  </si>
  <si>
    <t>(1,55*6+1,37*2+1*4)*2,6</t>
  </si>
  <si>
    <t>(1,6*4+1,27*2+1,95*2)*2,6</t>
  </si>
  <si>
    <t>(1,1*4+1,52*2+1,75*2)*2,6</t>
  </si>
  <si>
    <t>-1,4*9-1,6</t>
  </si>
  <si>
    <t>(3,67+4,55+0,25*2)*2,9</t>
  </si>
  <si>
    <t>-1,6-1,4*3</t>
  </si>
  <si>
    <t>612311131</t>
  </si>
  <si>
    <t>Potažení vnitřních ploch štukem tloušťky do 3 mm svislých konstrukcí stěn</t>
  </si>
  <si>
    <t>262381919</t>
  </si>
  <si>
    <t>7</t>
  </si>
  <si>
    <t>632450133</t>
  </si>
  <si>
    <t>Potěr cementový vyrovnávací ze suchých směsí v ploše o průměrné (střední) tl. přes 30 do 40 mm</t>
  </si>
  <si>
    <t>-690242588</t>
  </si>
  <si>
    <t>9</t>
  </si>
  <si>
    <t>Ostatní konstrukce a práce, bourání</t>
  </si>
  <si>
    <t>8</t>
  </si>
  <si>
    <t>962031132</t>
  </si>
  <si>
    <t>Bourání příček z cihel, tvárnic nebo příčkovek z cihel pálených, plných nebo dutých na maltu vápennou nebo vápenocementovou, tl. do 100 mm</t>
  </si>
  <si>
    <t>-1275834551</t>
  </si>
  <si>
    <t>(1,6+1,7+1,6+1,9+1,55+1,25)*2,9</t>
  </si>
  <si>
    <t>962032231</t>
  </si>
  <si>
    <t>Bourání zdiva nadzákladového z cihel nebo tvárnic z cihel pálených nebo vápenopískových, na maltu vápennou nebo vápenocementovou, objemu přes 1 m3</t>
  </si>
  <si>
    <t>m3</t>
  </si>
  <si>
    <t>-1623291990</t>
  </si>
  <si>
    <t>(3,54+0,29+1,9)*2,9*0,24</t>
  </si>
  <si>
    <t>965042131</t>
  </si>
  <si>
    <t>Bourání mazanin betonových nebo z litého asfaltu tl. do 100 mm, plochy do 4 m2</t>
  </si>
  <si>
    <t>1490240100</t>
  </si>
  <si>
    <t>16,3*0,05</t>
  </si>
  <si>
    <t>11</t>
  </si>
  <si>
    <t>965081213</t>
  </si>
  <si>
    <t>Bourání podlah z dlaždic bez podkladního lože nebo mazaniny, s jakoukoliv výplní spár keramických nebo xylolitových tl. do 10 mm, plochy přes 1 m2</t>
  </si>
  <si>
    <t>1180403184</t>
  </si>
  <si>
    <t>12</t>
  </si>
  <si>
    <t>968072455</t>
  </si>
  <si>
    <t>Vybourání kovových rámů oken s křídly, dveřních zárubní, vrat, stěn, ostění nebo obkladů dveřních zárubní, plochy do 2 m2</t>
  </si>
  <si>
    <t>1732435494</t>
  </si>
  <si>
    <t>1,4*2+1,2*2</t>
  </si>
  <si>
    <t>13</t>
  </si>
  <si>
    <t>977151111</t>
  </si>
  <si>
    <t>Jádrové vrty diamantovými korunkami do stavebních materiálů (železobetonu, betonu, cihel, obkladů, dlažeb, kamene) průměru do 35 mm</t>
  </si>
  <si>
    <t>-1553729598</t>
  </si>
  <si>
    <t>1+1,1</t>
  </si>
  <si>
    <t>14</t>
  </si>
  <si>
    <t>977151113</t>
  </si>
  <si>
    <t>Jádrové vrty diamantovými korunkami do stavebních materiálů (železobetonu, betonu, cihel, obkladů, dlažeb, kamene) průměru přes 40 do 50 mm</t>
  </si>
  <si>
    <t>-869824983</t>
  </si>
  <si>
    <t>6*0,1</t>
  </si>
  <si>
    <t>977151119</t>
  </si>
  <si>
    <t>Jádrové vrty diamantovými korunkami do stavebních materiálů (železobetonu, betonu, cihel, obkladů, dlažeb, kamene) průměru přes 100 do 110 mm</t>
  </si>
  <si>
    <t>-839289140</t>
  </si>
  <si>
    <t>4*0,1</t>
  </si>
  <si>
    <t>16</t>
  </si>
  <si>
    <t>977151124</t>
  </si>
  <si>
    <t>Jádrové vrty diamantovými korunkami do stavebních materiálů (železobetonu, betonu, cihel, obkladů, dlažeb, kamene) průměru přes 150 do 180 mm</t>
  </si>
  <si>
    <t>-1836606842</t>
  </si>
  <si>
    <t>997</t>
  </si>
  <si>
    <t>Přesun sutě</t>
  </si>
  <si>
    <t>17</t>
  </si>
  <si>
    <t>997013211</t>
  </si>
  <si>
    <t>Vnitrostaveništní doprava suti a vybouraných hmot vodorovně do 50 m svisle ručně (nošením po schodech) pro budovy a haly výšky do 6 m</t>
  </si>
  <si>
    <t>t</t>
  </si>
  <si>
    <t>-1639707127</t>
  </si>
  <si>
    <t>18</t>
  </si>
  <si>
    <t>997013501</t>
  </si>
  <si>
    <t>Odvoz suti a vybouraných hmot na skládku nebo meziskládku se složením, na vzdálenost do 1 km</t>
  </si>
  <si>
    <t>-377096127</t>
  </si>
  <si>
    <t>19</t>
  </si>
  <si>
    <t>997013509</t>
  </si>
  <si>
    <t>Odvoz suti a vybouraných hmot na skládku nebo meziskládku se složením, na vzdálenost Příplatek k ceně za každý další i započatý 1 km přes 1 km</t>
  </si>
  <si>
    <t>940562079</t>
  </si>
  <si>
    <t>13,944*9 'Přepočtené koeficientem množství</t>
  </si>
  <si>
    <t>20</t>
  </si>
  <si>
    <t>997013803</t>
  </si>
  <si>
    <t>Poplatek za uložení stavebního odpadu na skládce (skládkovné) z keramických materiálů</t>
  </si>
  <si>
    <t>-1554712231</t>
  </si>
  <si>
    <t>998</t>
  </si>
  <si>
    <t>Přesun hmot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</si>
  <si>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</si>
  <si>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</si>
  <si>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722583270</t>
  </si>
  <si>
    <t>PSV</t>
  </si>
  <si>
    <t>Práce a dodávky PSV</t>
  </si>
  <si>
    <t>721</t>
  </si>
  <si>
    <t>Zdravotechnika - vnitřní kanalizace</t>
  </si>
  <si>
    <t>22</t>
  </si>
  <si>
    <t>721171808</t>
  </si>
  <si>
    <t>Demontáž potrubí z novodurových trub odpadních nebo připojovacích přes 75 do D 114</t>
  </si>
  <si>
    <t>719593461</t>
  </si>
  <si>
    <t>23</t>
  </si>
  <si>
    <t>721174042</t>
  </si>
  <si>
    <t>Potrubí z plastových trub polypropylenové [HT systém] připojovací DN 40</t>
  </si>
  <si>
    <t>1679065990</t>
  </si>
  <si>
    <t>24</t>
  </si>
  <si>
    <t>721174043</t>
  </si>
  <si>
    <t>Potrubí z plastových trub polypropylenové [HT systém] připojovací DN 50</t>
  </si>
  <si>
    <t>-1678576207</t>
  </si>
  <si>
    <t>25</t>
  </si>
  <si>
    <t>721174045</t>
  </si>
  <si>
    <t>Potrubí z plastových trub polypropylenové [HT systém] připojovací DN 100</t>
  </si>
  <si>
    <t>-1556832687</t>
  </si>
  <si>
    <t>26</t>
  </si>
  <si>
    <t>M</t>
  </si>
  <si>
    <t>286156030</t>
  </si>
  <si>
    <t>čistící tvarovka HTRE, DN 100</t>
  </si>
  <si>
    <t>kus</t>
  </si>
  <si>
    <t>32</t>
  </si>
  <si>
    <t>2067431706</t>
  </si>
  <si>
    <t>27</t>
  </si>
  <si>
    <t>721290111</t>
  </si>
  <si>
    <t>Zkouška těsnosti kanalizace v objektech vodou do DN 125</t>
  </si>
  <si>
    <t>-776707397</t>
  </si>
  <si>
    <t>5,6+0,9+5,1</t>
  </si>
  <si>
    <t>28</t>
  </si>
  <si>
    <t>998721201</t>
  </si>
  <si>
    <t>Přesun hmot pro vnitřní kanalizace stanovený procentní sazbou (%) z ceny vodorovná dopravní vzdálenost do 50 m v objektech výšky do 6 m</t>
  </si>
  <si>
    <t>%</t>
  </si>
  <si>
    <t>-628432501</t>
  </si>
  <si>
    <t>722</t>
  </si>
  <si>
    <t>Zdravotechnika - vnitřní vodovod</t>
  </si>
  <si>
    <t>29</t>
  </si>
  <si>
    <t>722170801</t>
  </si>
  <si>
    <t>Demontáž rozvodů vody z plastů do D 25 mm</t>
  </si>
  <si>
    <t>-906143450</t>
  </si>
  <si>
    <t>30</t>
  </si>
  <si>
    <t>722174002</t>
  </si>
  <si>
    <t>Potrubí z plastových trubek z polypropylenu (PPR) svařovaných polyfuzně PN 16 (SDR 7,4) D 20 x 2,8</t>
  </si>
  <si>
    <t>-1239152067</t>
  </si>
  <si>
    <t>31</t>
  </si>
  <si>
    <t>722174003</t>
  </si>
  <si>
    <t>Potrubí z plastových trubek z polypropylenu (PPR) svařovaných polyfuzně PN 16 (SDR 7,4) D 25 x 3,5</t>
  </si>
  <si>
    <t>-2054949484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</si>
  <si>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</si>
  <si>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</si>
  <si>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1329393691</t>
  </si>
  <si>
    <t>33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</si>
  <si>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</si>
  <si>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</si>
  <si>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2115751522</t>
  </si>
  <si>
    <t>34</t>
  </si>
  <si>
    <t>722231082</t>
  </si>
  <si>
    <t>Armatury se dvěma závity ventily zpětné mosazné PN 16 do 90 st.C [EA] vnitřní závit G 1/2</t>
  </si>
  <si>
    <t>-1411064528</t>
  </si>
  <si>
    <t>35</t>
  </si>
  <si>
    <t>722232043</t>
  </si>
  <si>
    <t>Armatury se dvěma závity kulové kohouty PN 42 do 185  st.C přímé vnitřní závit [R 250 D Giacomini] G 1/2</t>
  </si>
  <si>
    <t>-715350662</t>
  </si>
  <si>
    <t>36</t>
  </si>
  <si>
    <t>722232044</t>
  </si>
  <si>
    <t>Armatury se dvěma závity kulové kohouty PN 42 do 185  st.C přímé vnitřní závit [R 250 D Giacomini] G 3/4</t>
  </si>
  <si>
    <t>-1916418608</t>
  </si>
  <si>
    <t>37</t>
  </si>
  <si>
    <t>722290226</t>
  </si>
  <si>
    <t>Zkoušky, proplach a desinfekce vodovodního potrubí zkoušky těsnosti vodovodního potrubí závitového do DN 50</t>
  </si>
  <si>
    <t>-1313507248</t>
  </si>
  <si>
    <t>38</t>
  </si>
  <si>
    <t>722290234</t>
  </si>
  <si>
    <t>Zkoušky, proplach a desinfekce vodovodního potrubí proplach a desinfekce vodovodního potrubí do DN 80</t>
  </si>
  <si>
    <t>2108095541</t>
  </si>
  <si>
    <t>39</t>
  </si>
  <si>
    <t>722990001</t>
  </si>
  <si>
    <t>Chránička</t>
  </si>
  <si>
    <t>R-pol.</t>
  </si>
  <si>
    <t>117585258</t>
  </si>
  <si>
    <t>40</t>
  </si>
  <si>
    <t>998722201</t>
  </si>
  <si>
    <t>Přesun hmot pro vnitřní vodovod stanovený procentní sazbou (%) z ceny vodorovná dopravní vzdálenost do 50 m v objektech výšky do 6 m</t>
  </si>
  <si>
    <t>-308127532</t>
  </si>
  <si>
    <t>725</t>
  </si>
  <si>
    <t>Zdravotechnika - zařizovací předměty</t>
  </si>
  <si>
    <t>41</t>
  </si>
  <si>
    <t>725110814</t>
  </si>
  <si>
    <t>Demontáž klozetů odsávacích nebo kombinačních</t>
  </si>
  <si>
    <t>soubor</t>
  </si>
  <si>
    <t>-789474579</t>
  </si>
  <si>
    <t>42</t>
  </si>
  <si>
    <t>725112022</t>
  </si>
  <si>
    <t>Zařízení záchodů klozety keramické závěsné na nosné stěny s hlubokým splachováním odpad vodorovný</t>
  </si>
  <si>
    <t>-942774789</t>
  </si>
  <si>
    <t>43</t>
  </si>
  <si>
    <t>725112022-1</t>
  </si>
  <si>
    <t>1114786410</t>
  </si>
  <si>
    <t>44</t>
  </si>
  <si>
    <t>725122813</t>
  </si>
  <si>
    <t>Demontáž pisoárů s nádrží a 1 záchodkem</t>
  </si>
  <si>
    <t>-1858303865</t>
  </si>
  <si>
    <t>45</t>
  </si>
  <si>
    <t>725210821</t>
  </si>
  <si>
    <t>Demontáž umyvadel bez výtokových armatur umyvadel</t>
  </si>
  <si>
    <t>1974831157</t>
  </si>
  <si>
    <t>46</t>
  </si>
  <si>
    <t>725211603</t>
  </si>
  <si>
    <t>Umyvadla keramická bez výtokových armatur se zápachovou uzávěrkou připevněná na stěnu šrouby bílá bez sloupu nebo krytu na sifon 600 mm</t>
  </si>
  <si>
    <t>-688066904</t>
  </si>
  <si>
    <t>47</t>
  </si>
  <si>
    <t>725211681</t>
  </si>
  <si>
    <t>Umyvadla keramická bez výtokových armatur zdravotní se zápachovou uzávěrkou připevněná na stěnu šrouby bílá 640 mm</t>
  </si>
  <si>
    <t>-736047885</t>
  </si>
  <si>
    <t>48</t>
  </si>
  <si>
    <t>725291703</t>
  </si>
  <si>
    <t>Doplňky zařízení koupelen a záchodů smaltované madlo rovné dl 500 mm</t>
  </si>
  <si>
    <t>CS ÚRS 2015 01</t>
  </si>
  <si>
    <t>964024004</t>
  </si>
  <si>
    <t>49</t>
  </si>
  <si>
    <t>725291712</t>
  </si>
  <si>
    <t>Doplňky zařízení koupelen a záchodů smaltované madlo krakorcové dl 834 mm</t>
  </si>
  <si>
    <t>181875241</t>
  </si>
  <si>
    <t>50</t>
  </si>
  <si>
    <t>725291722</t>
  </si>
  <si>
    <t>Doplňky zařízení koupelen a záchodů smaltované madlo krakorcové sklopné dl 834 mm</t>
  </si>
  <si>
    <t>-1237471867</t>
  </si>
  <si>
    <t>51</t>
  </si>
  <si>
    <t>725531101</t>
  </si>
  <si>
    <t>Elektrické ohřívače zásobníkové beztlakové přepadové objem nádrže (příkon) 5 l (2,0 kW)</t>
  </si>
  <si>
    <t>64</t>
  </si>
  <si>
    <t>-679003682</t>
  </si>
  <si>
    <t>52</t>
  </si>
  <si>
    <t>725810811</t>
  </si>
  <si>
    <t>Demontáž výtokových ventilů nástěnných</t>
  </si>
  <si>
    <t>980316552</t>
  </si>
  <si>
    <t>53</t>
  </si>
  <si>
    <t>725813111</t>
  </si>
  <si>
    <t>Ventily rohové bez připojovací trubičky nebo flexi hadičky G 1/2</t>
  </si>
  <si>
    <t>1760828285</t>
  </si>
  <si>
    <t>4+8</t>
  </si>
  <si>
    <t>54</t>
  </si>
  <si>
    <t>725820801</t>
  </si>
  <si>
    <t>Demontáž baterií nástěnných do G 3/4</t>
  </si>
  <si>
    <t>1374420930</t>
  </si>
  <si>
    <t>55</t>
  </si>
  <si>
    <t>725822642</t>
  </si>
  <si>
    <t>Baterie umyvadlové stojánkové automatické senzorové přívodem teplé a studené vody</t>
  </si>
  <si>
    <t>-2103542852</t>
  </si>
  <si>
    <t>56</t>
  </si>
  <si>
    <t>998725201</t>
  </si>
  <si>
    <t>Přesun hmot pro zařizovací předměty stanovený procentní sazbou (%) z ceny vodorovná dopravní vzdálenost do 50 m v objektech výšky do 6 m</t>
  </si>
  <si>
    <t>-1670937694</t>
  </si>
  <si>
    <t>726</t>
  </si>
  <si>
    <t>Zdravotechnika - předstěnové instalace</t>
  </si>
  <si>
    <t>57</t>
  </si>
  <si>
    <t>726111031</t>
  </si>
  <si>
    <t>Předstěnové instalační systémy pro zazdění [GEBERIT] do masivních zděných konstrukcí pro závěsné klozety ovládání zepředu, stavební výška 1080 mm</t>
  </si>
  <si>
    <t>1248082958</t>
  </si>
  <si>
    <t>733</t>
  </si>
  <si>
    <t>Ústřední vytápění - rozvodné potrubí</t>
  </si>
  <si>
    <t>58</t>
  </si>
  <si>
    <t>733223103</t>
  </si>
  <si>
    <t>Potrubí z trubek měděných tvrdých spojovaných měkkým pájením D 18/1</t>
  </si>
  <si>
    <t>1435059210</t>
  </si>
  <si>
    <t>59</t>
  </si>
  <si>
    <t>733291101</t>
  </si>
  <si>
    <t>Zkoušky těsnosti potrubí z trubek měděných D do 35/1,5</t>
  </si>
  <si>
    <t>-1832267004</t>
  </si>
  <si>
    <t>60</t>
  </si>
  <si>
    <t>733990001</t>
  </si>
  <si>
    <t>-2043691758</t>
  </si>
  <si>
    <t>61</t>
  </si>
  <si>
    <t>998733201</t>
  </si>
  <si>
    <t>Přesun hmot pro rozvody potrubí stanovený procentní sazbou z ceny vodorovná dopravní vzdálenost do 50 m v objektech výšky do 6 m</t>
  </si>
  <si>
    <t>-783792622</t>
  </si>
  <si>
    <t>734</t>
  </si>
  <si>
    <t>Ústřední vytápění - armatury</t>
  </si>
  <si>
    <t>62</t>
  </si>
  <si>
    <t>734222802</t>
  </si>
  <si>
    <t>Ventily regulační závitové termostatické, s hlavicí ručního ovládání PN 16 do 110 st.C rohové chromované [R 421 Giacomini] G 1/2</t>
  </si>
  <si>
    <t>-2062434445</t>
  </si>
  <si>
    <t>63</t>
  </si>
  <si>
    <t>734261417</t>
  </si>
  <si>
    <t>Šroubení regulační radiátorové rohové s vypouštěním [R 714TG Giacomini] G 1/2</t>
  </si>
  <si>
    <t>530870630</t>
  </si>
  <si>
    <t>998734201</t>
  </si>
  <si>
    <t>Přesun hmot pro armatury stanovený procentní sazbou (%) z ceny vodorovná dopravní vzdálenost do 50 m v objektech výšky do 6 m</t>
  </si>
  <si>
    <t>844225932</t>
  </si>
  <si>
    <t>735</t>
  </si>
  <si>
    <t>Ústřední vytápění - otopná tělesa</t>
  </si>
  <si>
    <t>65</t>
  </si>
  <si>
    <t>735151271</t>
  </si>
  <si>
    <t>Otopná tělesa panelová PN 1,0 MPa, T do 110 st.C jednodesková s jednou přídavnou přestupní plochou [KORADO Radik Klasik, typ 11] výšky tělesa 600 mm 400 mm / 401 W stavební délky / výkonu</t>
  </si>
  <si>
    <t>1130367946</t>
  </si>
  <si>
    <t>66</t>
  </si>
  <si>
    <t>735151272</t>
  </si>
  <si>
    <t>Otopná tělesa panelová PN 1,0 MPa, T do 110 st.C jednodesková s jednou přídavnou přestupní plochou [KORADO Radik Klasik, typ 11] výšky tělesa 600 mm 500 mm / 501 W stavební délky / výkonu</t>
  </si>
  <si>
    <t>443793554</t>
  </si>
  <si>
    <t>67</t>
  </si>
  <si>
    <t>998735201</t>
  </si>
  <si>
    <t>Přesun hmot pro otopná tělesa stanovený procentní sazbou (%) z ceny vodorovná dopravní vzdálenost do 50 m v objektech výšky do 6 m</t>
  </si>
  <si>
    <t>-2116658068</t>
  </si>
  <si>
    <t>763</t>
  </si>
  <si>
    <t>Konstrukce suché výstavby</t>
  </si>
  <si>
    <t>68</t>
  </si>
  <si>
    <t>763131451</t>
  </si>
  <si>
    <t>Podhled ze sádrokartonových desek dvouvrstvá zavěšená spodní konstrukce z ocelových profilů CD, UD jednoduše opláštěná deskou impregnovanou H2, tl. 12,5 mm, bez TI</t>
  </si>
  <si>
    <t>-1198960217</t>
  </si>
  <si>
    <t>4,9</t>
  </si>
  <si>
    <t>69</t>
  </si>
  <si>
    <t>763131751</t>
  </si>
  <si>
    <t>Podhled ze sádrokartonových desek ostatní práce a konstrukce na podhledech ze sádrokartonových desek montáž parotěsné zábrany</t>
  </si>
  <si>
    <t>-1253556695</t>
  </si>
  <si>
    <t>14,220+4,9</t>
  </si>
  <si>
    <t>70</t>
  </si>
  <si>
    <t>283292760</t>
  </si>
  <si>
    <t>folie nehořlavá parotěsná pro interiér (reakce na oheň - třída E) 140 g/m2</t>
  </si>
  <si>
    <t>99549613</t>
  </si>
  <si>
    <t>19,12*1,1 'Přepočtené koeficientem množství</t>
  </si>
  <si>
    <t>71</t>
  </si>
  <si>
    <t>763135101</t>
  </si>
  <si>
    <t>Montáž sádrokartonového podhledu kazetového demontovatelného, velikosti kazet 600x600 mm včetně zavěšené nosné konstrukce viditelné</t>
  </si>
  <si>
    <t>1853029074</t>
  </si>
  <si>
    <t>1,9+1,8+3,12+1,5+1,5+2,1+2,3</t>
  </si>
  <si>
    <t>72</t>
  </si>
  <si>
    <t>590305730</t>
  </si>
  <si>
    <t>podhled kazetový děrovaný 6x95mm podíl 18%, polozapuštený rastr, tl. 10 mm, 600 x 600 mm</t>
  </si>
  <si>
    <t>-1620633965</t>
  </si>
  <si>
    <t>14,22*1,05 'Přepočtené koeficientem množství</t>
  </si>
  <si>
    <t>73</t>
  </si>
  <si>
    <t>998763401</t>
  </si>
  <si>
    <t>Přesun hmot pro konstrukce montované z desek stanovený procentní sazbou (%) z ceny vodorovná dopravní vzdálenost do 50 m v objektech výšky do 6 m</t>
  </si>
  <si>
    <t>600449135</t>
  </si>
  <si>
    <t>766</t>
  </si>
  <si>
    <t>Konstrukce truhlářské</t>
  </si>
  <si>
    <t>74</t>
  </si>
  <si>
    <t>766660171</t>
  </si>
  <si>
    <t>Montáž dveřních křídel dřevěných nebo plastových otevíravých do obložkové zárubně povrchově upravených jednokřídlových, šířky do 800 mm</t>
  </si>
  <si>
    <t>1818954847</t>
  </si>
  <si>
    <t>75</t>
  </si>
  <si>
    <t>611601620</t>
  </si>
  <si>
    <t>dveře dřevěné vnitřní hladké plné 1křídlové bílé solo 70x197 cm</t>
  </si>
  <si>
    <t>1002895718</t>
  </si>
  <si>
    <t>76</t>
  </si>
  <si>
    <t>611601920</t>
  </si>
  <si>
    <t>dveře dřevěné vnitřní hladké plné 1křídlové bílé 80x197 cm</t>
  </si>
  <si>
    <t>704079133</t>
  </si>
  <si>
    <t>77</t>
  </si>
  <si>
    <t>766660722</t>
  </si>
  <si>
    <t>Montáž dveřních křídel dřevěných nebo plastových ostatní práce dveřního kování zámku</t>
  </si>
  <si>
    <t>1437333006</t>
  </si>
  <si>
    <t>78</t>
  </si>
  <si>
    <t>549240001</t>
  </si>
  <si>
    <t>zámek stavební zadlabací obyč.536a převod L</t>
  </si>
  <si>
    <t>-92212495</t>
  </si>
  <si>
    <t>79</t>
  </si>
  <si>
    <t>766682111</t>
  </si>
  <si>
    <t>Montáž zárubní dřevěných, plastových nebo z lamina obložkových, pro dveře jednokřídlové, tloušťky stěny do 170 mm</t>
  </si>
  <si>
    <t>2125627293</t>
  </si>
  <si>
    <t>80</t>
  </si>
  <si>
    <t>611822580</t>
  </si>
  <si>
    <t>zárubeň obložková pro dveře 1křídlové 60,70,80,90x197 cm, tl. 6 - 17 cm,dub,buk</t>
  </si>
  <si>
    <t>2127977313</t>
  </si>
  <si>
    <t>81</t>
  </si>
  <si>
    <t>766691914</t>
  </si>
  <si>
    <t>Ostatní práce vyvěšení nebo zavěšení křídel s případným uložením a opětovným zavěšením po provedení stavebních změn dřevěných dveřních, plochy do 2 m2</t>
  </si>
  <si>
    <t>314548758</t>
  </si>
  <si>
    <t>82</t>
  </si>
  <si>
    <t>998766201</t>
  </si>
  <si>
    <t>Přesun hmot pro konstrukce truhlářské stanovený procentní sazbou (%) z ceny vodorovná dopravní vzdálenost do 50 m v objektech výšky do 6 m</t>
  </si>
  <si>
    <t>-626488677</t>
  </si>
  <si>
    <t>771</t>
  </si>
  <si>
    <t>Podlahy z dlaždic</t>
  </si>
  <si>
    <t>83</t>
  </si>
  <si>
    <t>771573115</t>
  </si>
  <si>
    <t>Montáž podlah z dlaždic keramických lepených standardním lepidlem režných nebo glazovaných hladkých přes 19 do 22 ks/ m2</t>
  </si>
  <si>
    <t>59713176</t>
  </si>
  <si>
    <t>4,9+1,9+1,8+3,12+1,5+1,5+2,1+2,3</t>
  </si>
  <si>
    <t>84</t>
  </si>
  <si>
    <t>597614060</t>
  </si>
  <si>
    <t>dlaždice keramické slinuté neglazované mrazuvzdorné 19,8 x 19,8 x 0,9 cm</t>
  </si>
  <si>
    <t>-1395659198</t>
  </si>
  <si>
    <t>85</t>
  </si>
  <si>
    <t>771579191</t>
  </si>
  <si>
    <t>Montáž podlah z dlaždic keramických Příplatek k cenám za plochu do 5 m2 jednotlivě</t>
  </si>
  <si>
    <t>1014022201</t>
  </si>
  <si>
    <t>86</t>
  </si>
  <si>
    <t>771591111</t>
  </si>
  <si>
    <t>Podlahy - ostatní práce penetrace podkladu</t>
  </si>
  <si>
    <t>-1536451517</t>
  </si>
  <si>
    <t>87</t>
  </si>
  <si>
    <t>771990001</t>
  </si>
  <si>
    <t>Doplnění travertinové dlažby</t>
  </si>
  <si>
    <t>1133878055</t>
  </si>
  <si>
    <t>88</t>
  </si>
  <si>
    <t>771990112</t>
  </si>
  <si>
    <t>Vyrovnání podkladní vrstvy samonivelační stěrkou tl. 4 mm, min. pevnosti 30 MPa</t>
  </si>
  <si>
    <t>1973908969</t>
  </si>
  <si>
    <t>89</t>
  </si>
  <si>
    <t>998771201</t>
  </si>
  <si>
    <t>Přesun hmot pro podlahy z dlaždic stanovený procentní sazbou (%) z ceny vodorovná dopravní vzdálenost do 50 m v objektech výšky do 6 m</t>
  </si>
  <si>
    <t>-1861511049</t>
  </si>
  <si>
    <t>781</t>
  </si>
  <si>
    <t>Dokončovací práce - obklady</t>
  </si>
  <si>
    <t>90</t>
  </si>
  <si>
    <t>781473115</t>
  </si>
  <si>
    <t>Montáž obkladů vnitřních stěn z dlaždic keramických lepených standardním lepidlem režných nebo glazovaných hladkých přes 22 do 25 ks/m2</t>
  </si>
  <si>
    <t>-167206783</t>
  </si>
  <si>
    <t>91</t>
  </si>
  <si>
    <t>597610000</t>
  </si>
  <si>
    <t>obkládačky keramické koupelnové (bílé i barevné) 25 x 33 x 0,7 cm I. j.</t>
  </si>
  <si>
    <t>36981443</t>
  </si>
  <si>
    <t>89,332*1,1 'Přepočtené koeficientem množství</t>
  </si>
  <si>
    <t>92</t>
  </si>
  <si>
    <t>781479191</t>
  </si>
  <si>
    <t>Montáž obkladů vnitřních stěn z dlaždic keramických Příplatek k cenám za plochu do 10 m2 jednotlivě</t>
  </si>
  <si>
    <t>-1196527918</t>
  </si>
  <si>
    <t>93</t>
  </si>
  <si>
    <t>781493111</t>
  </si>
  <si>
    <t>Ostatní prvky plastové profily ukončovací a dilatační lepené standardním lepidlem rohové</t>
  </si>
  <si>
    <t>-283305802</t>
  </si>
  <si>
    <t>1+1,27+1,1</t>
  </si>
  <si>
    <t>94</t>
  </si>
  <si>
    <t>998781201</t>
  </si>
  <si>
    <t>Přesun hmot pro obklady keramické stanovený procentní sazbou (%) z ceny vodorovná dopravní vzdálenost do 50 m v objektech výšky do 6 m</t>
  </si>
  <si>
    <t>-1929547175</t>
  </si>
  <si>
    <t>783</t>
  </si>
  <si>
    <t>Dokončovací práce - nátěry</t>
  </si>
  <si>
    <t>95</t>
  </si>
  <si>
    <t>783617611</t>
  </si>
  <si>
    <t>Krycí nátěr (email) armatur a kovových potrubí potrubí do DN 50 mm dvojnásobný syntetický standardní</t>
  </si>
  <si>
    <t>1029252336</t>
  </si>
  <si>
    <t>784</t>
  </si>
  <si>
    <t>Dokončovací práce - malby a tapety</t>
  </si>
  <si>
    <t>96</t>
  </si>
  <si>
    <t>784121001</t>
  </si>
  <si>
    <t>Oškrabání malby v místnostech výšky do 3,80 m</t>
  </si>
  <si>
    <t>-124386885</t>
  </si>
  <si>
    <t>(1,55+1,6+1,1+1,5+1,75+1,29)*2,9</t>
  </si>
  <si>
    <t>97</t>
  </si>
  <si>
    <t>784181101</t>
  </si>
  <si>
    <t>Penetrace podkladu jednonásobná základní akrylátová v místnostech výšky do 3,80 m</t>
  </si>
  <si>
    <t>-1585365080</t>
  </si>
  <si>
    <t>25,491</t>
  </si>
  <si>
    <t>19,488</t>
  </si>
  <si>
    <t>(3,4+1,29)*2,9</t>
  </si>
  <si>
    <t>98</t>
  </si>
  <si>
    <t>784221101</t>
  </si>
  <si>
    <t>Malby z malířských směsí otěruvzdorných za sucha dvojnásobné, bílé za sucha otěruvzdorné dobře v místnostech výšky do 3,80 m</t>
  </si>
  <si>
    <t>1104971080</t>
  </si>
  <si>
    <t>Práce a dodávky M</t>
  </si>
  <si>
    <t>21-M</t>
  </si>
  <si>
    <t>Elektromontáže</t>
  </si>
  <si>
    <t>99</t>
  </si>
  <si>
    <t>kabel CYKY 5x4</t>
  </si>
  <si>
    <t>Elektro Euron</t>
  </si>
  <si>
    <t>256</t>
  </si>
  <si>
    <t>388646365</t>
  </si>
  <si>
    <t>100</t>
  </si>
  <si>
    <t>jistič PL 7 32/3</t>
  </si>
  <si>
    <t>ks</t>
  </si>
  <si>
    <t>1456087630</t>
  </si>
  <si>
    <t>101</t>
  </si>
  <si>
    <t>rozvaděč RO 1</t>
  </si>
  <si>
    <t>674781598</t>
  </si>
  <si>
    <t>102</t>
  </si>
  <si>
    <t>svítidlo stropní</t>
  </si>
  <si>
    <t>-483455918</t>
  </si>
  <si>
    <t>103</t>
  </si>
  <si>
    <t>čidlo pohybu</t>
  </si>
  <si>
    <t>577467174</t>
  </si>
  <si>
    <t>104</t>
  </si>
  <si>
    <t>spínač Tango č.1</t>
  </si>
  <si>
    <t>1824965833</t>
  </si>
  <si>
    <t>105</t>
  </si>
  <si>
    <t>krabice přístrojová</t>
  </si>
  <si>
    <t>-209897275</t>
  </si>
  <si>
    <t>106</t>
  </si>
  <si>
    <t>krabice svorkovací</t>
  </si>
  <si>
    <t>-183296931</t>
  </si>
  <si>
    <t>107</t>
  </si>
  <si>
    <t>vodič CY 6</t>
  </si>
  <si>
    <t>-2111568879</t>
  </si>
  <si>
    <t>108</t>
  </si>
  <si>
    <t>zemnící svorka</t>
  </si>
  <si>
    <t>-483085150</t>
  </si>
  <si>
    <t>109</t>
  </si>
  <si>
    <t>nouzové svítidlo</t>
  </si>
  <si>
    <t>-2103464205</t>
  </si>
  <si>
    <t>110</t>
  </si>
  <si>
    <t>kabel CYKY 3Cx1,5</t>
  </si>
  <si>
    <t>1945171701</t>
  </si>
  <si>
    <t>111</t>
  </si>
  <si>
    <t>kabel CYKY 3x2,5</t>
  </si>
  <si>
    <t>939064964</t>
  </si>
  <si>
    <t>112</t>
  </si>
  <si>
    <t>kabel SYKFY 3x2x0,5</t>
  </si>
  <si>
    <t>-102320724</t>
  </si>
  <si>
    <t>113</t>
  </si>
  <si>
    <t>tahové tlačítko</t>
  </si>
  <si>
    <t>1989383689</t>
  </si>
  <si>
    <t>114</t>
  </si>
  <si>
    <t>alarm opticko zvukový</t>
  </si>
  <si>
    <t>773250323</t>
  </si>
  <si>
    <t>115</t>
  </si>
  <si>
    <t>napájecí zdroj</t>
  </si>
  <si>
    <t>888908620</t>
  </si>
  <si>
    <t>116</t>
  </si>
  <si>
    <t>rámeček jednoduchý</t>
  </si>
  <si>
    <t>-975036369</t>
  </si>
  <si>
    <t>117</t>
  </si>
  <si>
    <t>resetovací tlačítko</t>
  </si>
  <si>
    <t>1708229422</t>
  </si>
  <si>
    <t>118</t>
  </si>
  <si>
    <t>ventilátor s doběhem</t>
  </si>
  <si>
    <t>-138776630</t>
  </si>
  <si>
    <t>119</t>
  </si>
  <si>
    <t>drobný spojovací a upevňovací materiál</t>
  </si>
  <si>
    <t>1040644811</t>
  </si>
  <si>
    <t>120</t>
  </si>
  <si>
    <t>210809028</t>
  </si>
  <si>
    <t>montáž elektro</t>
  </si>
  <si>
    <t>kpl</t>
  </si>
  <si>
    <t>2090815257</t>
  </si>
  <si>
    <t>121</t>
  </si>
  <si>
    <t>210809029</t>
  </si>
  <si>
    <t>demontáž stávající elektroinstalace</t>
  </si>
  <si>
    <t>-1620750236</t>
  </si>
  <si>
    <t>122</t>
  </si>
  <si>
    <t>210809030</t>
  </si>
  <si>
    <t>vysekání otvorů,kapes,rýh a průrazů</t>
  </si>
  <si>
    <t>-1658677962</t>
  </si>
  <si>
    <t>123</t>
  </si>
  <si>
    <t>210809031</t>
  </si>
  <si>
    <t>revize elektro</t>
  </si>
  <si>
    <t>-1111454582</t>
  </si>
  <si>
    <t>124</t>
  </si>
  <si>
    <t>210809032</t>
  </si>
  <si>
    <t>typová zkouška rozvaděčů</t>
  </si>
  <si>
    <t>924618373</t>
  </si>
  <si>
    <t>24-M</t>
  </si>
  <si>
    <t>Montáže vzduchotechnických zařízení</t>
  </si>
  <si>
    <t>125</t>
  </si>
  <si>
    <t>24001990</t>
  </si>
  <si>
    <t>Montáž VZT odvětrání</t>
  </si>
  <si>
    <t>h</t>
  </si>
  <si>
    <t>-208140027</t>
  </si>
  <si>
    <t>126</t>
  </si>
  <si>
    <t>01</t>
  </si>
  <si>
    <t>Stěnový ventilátor s doběhem a zpětnou klapkou do 0,04 m3/h, 32 Pa</t>
  </si>
  <si>
    <t>-1447091369</t>
  </si>
  <si>
    <t>127</t>
  </si>
  <si>
    <t>02</t>
  </si>
  <si>
    <t>Průvětrník 15x10</t>
  </si>
  <si>
    <t>-1836722584</t>
  </si>
  <si>
    <t>128</t>
  </si>
  <si>
    <t>03</t>
  </si>
  <si>
    <t>Ocelové pozinkované potrubí SPIRO vč. úchytů DN 125</t>
  </si>
  <si>
    <t>1574773610</t>
  </si>
  <si>
    <t>129</t>
  </si>
  <si>
    <t>04</t>
  </si>
  <si>
    <t>Oblouk DN 125, 45°</t>
  </si>
  <si>
    <t>-977780553</t>
  </si>
  <si>
    <t>130</t>
  </si>
  <si>
    <t>05</t>
  </si>
  <si>
    <t>Oblouk DN 125, 90°</t>
  </si>
  <si>
    <t>-818716906</t>
  </si>
  <si>
    <t>131</t>
  </si>
  <si>
    <t>06</t>
  </si>
  <si>
    <t>nátěry rozvodu VZT do d 125 mm</t>
  </si>
  <si>
    <t>1230577417</t>
  </si>
  <si>
    <t>132</t>
  </si>
  <si>
    <t>07</t>
  </si>
  <si>
    <t>izolace rozvodu VZT tl.20 mm</t>
  </si>
  <si>
    <t>703670686</t>
  </si>
  <si>
    <t>OST</t>
  </si>
  <si>
    <t>Ostatní</t>
  </si>
  <si>
    <t>133</t>
  </si>
  <si>
    <t>999019001</t>
  </si>
  <si>
    <t>Montáž a osazení vybavení</t>
  </si>
  <si>
    <t>256374033</t>
  </si>
  <si>
    <t>134</t>
  </si>
  <si>
    <t>police k umyvadlu 150x400x30</t>
  </si>
  <si>
    <t>290510252</t>
  </si>
  <si>
    <t>135</t>
  </si>
  <si>
    <t>toaletní štětka závěsná</t>
  </si>
  <si>
    <t>1742406305</t>
  </si>
  <si>
    <t>136</t>
  </si>
  <si>
    <t>3.1</t>
  </si>
  <si>
    <t>zrcadlo 550x850</t>
  </si>
  <si>
    <t>818437195</t>
  </si>
  <si>
    <t>137</t>
  </si>
  <si>
    <t>4.1</t>
  </si>
  <si>
    <t>zrcadlo 600x850</t>
  </si>
  <si>
    <t>1873084471</t>
  </si>
  <si>
    <t>138</t>
  </si>
  <si>
    <t>5.1</t>
  </si>
  <si>
    <t>držák toaletního papíru</t>
  </si>
  <si>
    <t>-2133512531</t>
  </si>
  <si>
    <t>139</t>
  </si>
  <si>
    <t>6.1</t>
  </si>
  <si>
    <t>držák toaletního papíru velkokapacitní</t>
  </si>
  <si>
    <t>-340039113</t>
  </si>
  <si>
    <t>140</t>
  </si>
  <si>
    <t>7.1</t>
  </si>
  <si>
    <t>háček-věšák</t>
  </si>
  <si>
    <t>-2061044514</t>
  </si>
  <si>
    <t>141</t>
  </si>
  <si>
    <t>8.1</t>
  </si>
  <si>
    <t>dávkovač, zásobník na mýdlo</t>
  </si>
  <si>
    <t>-301049966</t>
  </si>
  <si>
    <t>142</t>
  </si>
  <si>
    <t>9.1</t>
  </si>
  <si>
    <t>zásobník na papírové utěrky</t>
  </si>
  <si>
    <t>116390952</t>
  </si>
  <si>
    <t>143</t>
  </si>
  <si>
    <t>10.1</t>
  </si>
  <si>
    <t>přebalovací pult sklopný</t>
  </si>
  <si>
    <t>1065708550</t>
  </si>
  <si>
    <t>144</t>
  </si>
  <si>
    <t>11.1</t>
  </si>
  <si>
    <t>odpadkový koš závěsný</t>
  </si>
  <si>
    <t>-141430701</t>
  </si>
  <si>
    <t>VRN</t>
  </si>
  <si>
    <t>Vedlejší rozpočtové náklady</t>
  </si>
  <si>
    <t>145</t>
  </si>
  <si>
    <t>999020001</t>
  </si>
  <si>
    <t>Vedlejší náklady</t>
  </si>
  <si>
    <t>-445306415</t>
  </si>
  <si>
    <t>10849743,2*0,05 'Přepočtené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</si>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</sst>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1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5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9" fillId="3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" customHeight="1">
      <c r="AR2" s="322" t="s">
        <v>8</v>
      </c>
      <c r="AS2" s="323"/>
      <c r="AT2" s="323"/>
      <c r="AU2" s="323"/>
      <c r="AV2" s="323"/>
      <c r="AW2" s="323"/>
      <c r="AX2" s="323"/>
      <c r="AY2" s="323"/>
      <c r="AZ2" s="323"/>
      <c r="BA2" s="323"/>
      <c r="BB2" s="323"/>
      <c r="BC2" s="323"/>
      <c r="BD2" s="323"/>
      <c r="BE2" s="323"/>
      <c r="BS2" s="21" t="s">
        <v>9</v>
      </c>
      <c r="BT2" s="21" t="s">
        <v>10</v>
      </c>
    </row>
    <row r="3" spans="1:74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289" t="s">
        <v>17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6"/>
      <c r="AQ5" s="28"/>
      <c r="BE5" s="287" t="s">
        <v>18</v>
      </c>
      <c r="BS5" s="21" t="s">
        <v>9</v>
      </c>
    </row>
    <row r="6" spans="1:74" ht="36.9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291" t="s">
        <v>20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26"/>
      <c r="AQ6" s="28"/>
      <c r="BE6" s="288"/>
      <c r="BS6" s="21" t="s">
        <v>9</v>
      </c>
    </row>
    <row r="7" spans="1:74" ht="14.4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5</v>
      </c>
      <c r="AO7" s="26"/>
      <c r="AP7" s="26"/>
      <c r="AQ7" s="28"/>
      <c r="BE7" s="288"/>
      <c r="BS7" s="21" t="s">
        <v>9</v>
      </c>
    </row>
    <row r="8" spans="1:74" ht="14.4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288"/>
      <c r="BS8" s="21" t="s">
        <v>9</v>
      </c>
    </row>
    <row r="9" spans="1:74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288"/>
      <c r="BS9" s="21" t="s">
        <v>9</v>
      </c>
    </row>
    <row r="10" spans="1:74" ht="14.4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5</v>
      </c>
      <c r="AO10" s="26"/>
      <c r="AP10" s="26"/>
      <c r="AQ10" s="28"/>
      <c r="BE10" s="288"/>
      <c r="BS10" s="21" t="s">
        <v>9</v>
      </c>
    </row>
    <row r="11" spans="1:74" ht="18.45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30</v>
      </c>
      <c r="AL11" s="26"/>
      <c r="AM11" s="26"/>
      <c r="AN11" s="32" t="s">
        <v>5</v>
      </c>
      <c r="AO11" s="26"/>
      <c r="AP11" s="26"/>
      <c r="AQ11" s="28"/>
      <c r="BE11" s="288"/>
      <c r="BS11" s="21" t="s">
        <v>9</v>
      </c>
    </row>
    <row r="12" spans="1:74" ht="6.9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288"/>
      <c r="BS12" s="21" t="s">
        <v>9</v>
      </c>
    </row>
    <row r="13" spans="1:74" ht="14.4" customHeight="1">
      <c r="B13" s="25"/>
      <c r="C13" s="26"/>
      <c r="D13" s="34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32</v>
      </c>
      <c r="AO13" s="26"/>
      <c r="AP13" s="26"/>
      <c r="AQ13" s="28"/>
      <c r="BE13" s="288"/>
      <c r="BS13" s="21" t="s">
        <v>9</v>
      </c>
    </row>
    <row r="14" spans="1:74" ht="13.2">
      <c r="B14" s="25"/>
      <c r="C14" s="26"/>
      <c r="D14" s="26"/>
      <c r="E14" s="292" t="s">
        <v>32</v>
      </c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34" t="s">
        <v>30</v>
      </c>
      <c r="AL14" s="26"/>
      <c r="AM14" s="26"/>
      <c r="AN14" s="36" t="s">
        <v>32</v>
      </c>
      <c r="AO14" s="26"/>
      <c r="AP14" s="26"/>
      <c r="AQ14" s="28"/>
      <c r="BE14" s="288"/>
      <c r="BS14" s="21" t="s">
        <v>9</v>
      </c>
    </row>
    <row r="15" spans="1:74" ht="6.9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288"/>
      <c r="BS15" s="21" t="s">
        <v>6</v>
      </c>
    </row>
    <row r="16" spans="1:74" ht="14.4" customHeight="1">
      <c r="B16" s="25"/>
      <c r="C16" s="26"/>
      <c r="D16" s="34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5</v>
      </c>
      <c r="AO16" s="26"/>
      <c r="AP16" s="26"/>
      <c r="AQ16" s="28"/>
      <c r="BE16" s="288"/>
      <c r="BS16" s="21" t="s">
        <v>6</v>
      </c>
    </row>
    <row r="17" spans="2:71" ht="18.45" customHeight="1">
      <c r="B17" s="25"/>
      <c r="C17" s="26"/>
      <c r="D17" s="26"/>
      <c r="E17" s="32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30</v>
      </c>
      <c r="AL17" s="26"/>
      <c r="AM17" s="26"/>
      <c r="AN17" s="32" t="s">
        <v>5</v>
      </c>
      <c r="AO17" s="26"/>
      <c r="AP17" s="26"/>
      <c r="AQ17" s="28"/>
      <c r="BE17" s="288"/>
      <c r="BS17" s="21" t="s">
        <v>35</v>
      </c>
    </row>
    <row r="18" spans="2:71" ht="6.9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288"/>
      <c r="BS18" s="21" t="s">
        <v>9</v>
      </c>
    </row>
    <row r="19" spans="2:71" ht="14.4" customHeight="1">
      <c r="B19" s="25"/>
      <c r="C19" s="26"/>
      <c r="D19" s="34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288"/>
      <c r="BS19" s="21" t="s">
        <v>9</v>
      </c>
    </row>
    <row r="20" spans="2:71" ht="22.5" customHeight="1">
      <c r="B20" s="25"/>
      <c r="C20" s="26"/>
      <c r="D20" s="26"/>
      <c r="E20" s="294" t="s">
        <v>5</v>
      </c>
      <c r="F20" s="294"/>
      <c r="G20" s="294"/>
      <c r="H20" s="294"/>
      <c r="I20" s="294"/>
      <c r="J20" s="294"/>
      <c r="K20" s="294"/>
      <c r="L20" s="294"/>
      <c r="M20" s="294"/>
      <c r="N20" s="294"/>
      <c r="O20" s="294"/>
      <c r="P20" s="294"/>
      <c r="Q20" s="294"/>
      <c r="R20" s="294"/>
      <c r="S20" s="294"/>
      <c r="T20" s="294"/>
      <c r="U20" s="294"/>
      <c r="V20" s="294"/>
      <c r="W20" s="294"/>
      <c r="X20" s="294"/>
      <c r="Y20" s="294"/>
      <c r="Z20" s="294"/>
      <c r="AA20" s="294"/>
      <c r="AB20" s="294"/>
      <c r="AC20" s="294"/>
      <c r="AD20" s="294"/>
      <c r="AE20" s="294"/>
      <c r="AF20" s="294"/>
      <c r="AG20" s="294"/>
      <c r="AH20" s="294"/>
      <c r="AI20" s="294"/>
      <c r="AJ20" s="294"/>
      <c r="AK20" s="294"/>
      <c r="AL20" s="294"/>
      <c r="AM20" s="294"/>
      <c r="AN20" s="294"/>
      <c r="AO20" s="26"/>
      <c r="AP20" s="26"/>
      <c r="AQ20" s="28"/>
      <c r="BE20" s="288"/>
      <c r="BS20" s="21" t="s">
        <v>6</v>
      </c>
    </row>
    <row r="21" spans="2:71" ht="6.9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288"/>
    </row>
    <row r="22" spans="2:71" ht="6.9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288"/>
    </row>
    <row r="23" spans="2:71" s="1" customFormat="1" ht="25.95" customHeight="1">
      <c r="B23" s="38"/>
      <c r="C23" s="39"/>
      <c r="D23" s="40" t="s">
        <v>37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295">
        <f>ROUND(AG51,2)</f>
        <v>0</v>
      </c>
      <c r="AL23" s="296"/>
      <c r="AM23" s="296"/>
      <c r="AN23" s="296"/>
      <c r="AO23" s="296"/>
      <c r="AP23" s="39"/>
      <c r="AQ23" s="42"/>
      <c r="BE23" s="288"/>
    </row>
    <row r="24" spans="2:71" s="1" customFormat="1" ht="6.9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288"/>
    </row>
    <row r="25" spans="2:71" s="1" customFormat="1" ht="12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297" t="s">
        <v>38</v>
      </c>
      <c r="M25" s="297"/>
      <c r="N25" s="297"/>
      <c r="O25" s="297"/>
      <c r="P25" s="39"/>
      <c r="Q25" s="39"/>
      <c r="R25" s="39"/>
      <c r="S25" s="39"/>
      <c r="T25" s="39"/>
      <c r="U25" s="39"/>
      <c r="V25" s="39"/>
      <c r="W25" s="297" t="s">
        <v>39</v>
      </c>
      <c r="X25" s="297"/>
      <c r="Y25" s="297"/>
      <c r="Z25" s="297"/>
      <c r="AA25" s="297"/>
      <c r="AB25" s="297"/>
      <c r="AC25" s="297"/>
      <c r="AD25" s="297"/>
      <c r="AE25" s="297"/>
      <c r="AF25" s="39"/>
      <c r="AG25" s="39"/>
      <c r="AH25" s="39"/>
      <c r="AI25" s="39"/>
      <c r="AJ25" s="39"/>
      <c r="AK25" s="297" t="s">
        <v>40</v>
      </c>
      <c r="AL25" s="297"/>
      <c r="AM25" s="297"/>
      <c r="AN25" s="297"/>
      <c r="AO25" s="297"/>
      <c r="AP25" s="39"/>
      <c r="AQ25" s="42"/>
      <c r="BE25" s="288"/>
    </row>
    <row r="26" spans="2:71" s="2" customFormat="1" ht="14.4" customHeight="1">
      <c r="B26" s="44"/>
      <c r="C26" s="45"/>
      <c r="D26" s="46" t="s">
        <v>41</v>
      </c>
      <c r="E26" s="45"/>
      <c r="F26" s="46" t="s">
        <v>42</v>
      </c>
      <c r="G26" s="45"/>
      <c r="H26" s="45"/>
      <c r="I26" s="45"/>
      <c r="J26" s="45"/>
      <c r="K26" s="45"/>
      <c r="L26" s="298">
        <v>0.21</v>
      </c>
      <c r="M26" s="299"/>
      <c r="N26" s="299"/>
      <c r="O26" s="299"/>
      <c r="P26" s="45"/>
      <c r="Q26" s="45"/>
      <c r="R26" s="45"/>
      <c r="S26" s="45"/>
      <c r="T26" s="45"/>
      <c r="U26" s="45"/>
      <c r="V26" s="45"/>
      <c r="W26" s="300">
        <f>ROUND(AZ51,2)</f>
        <v>0</v>
      </c>
      <c r="X26" s="299"/>
      <c r="Y26" s="299"/>
      <c r="Z26" s="299"/>
      <c r="AA26" s="299"/>
      <c r="AB26" s="299"/>
      <c r="AC26" s="299"/>
      <c r="AD26" s="299"/>
      <c r="AE26" s="299"/>
      <c r="AF26" s="45"/>
      <c r="AG26" s="45"/>
      <c r="AH26" s="45"/>
      <c r="AI26" s="45"/>
      <c r="AJ26" s="45"/>
      <c r="AK26" s="300">
        <f>ROUND(AV51,2)</f>
        <v>0</v>
      </c>
      <c r="AL26" s="299"/>
      <c r="AM26" s="299"/>
      <c r="AN26" s="299"/>
      <c r="AO26" s="299"/>
      <c r="AP26" s="45"/>
      <c r="AQ26" s="47"/>
      <c r="BE26" s="288"/>
    </row>
    <row r="27" spans="2:71" s="2" customFormat="1" ht="14.4" customHeight="1">
      <c r="B27" s="44"/>
      <c r="C27" s="45"/>
      <c r="D27" s="45"/>
      <c r="E27" s="45"/>
      <c r="F27" s="46" t="s">
        <v>43</v>
      </c>
      <c r="G27" s="45"/>
      <c r="H27" s="45"/>
      <c r="I27" s="45"/>
      <c r="J27" s="45"/>
      <c r="K27" s="45"/>
      <c r="L27" s="298">
        <v>0.15</v>
      </c>
      <c r="M27" s="299"/>
      <c r="N27" s="299"/>
      <c r="O27" s="299"/>
      <c r="P27" s="45"/>
      <c r="Q27" s="45"/>
      <c r="R27" s="45"/>
      <c r="S27" s="45"/>
      <c r="T27" s="45"/>
      <c r="U27" s="45"/>
      <c r="V27" s="45"/>
      <c r="W27" s="300">
        <f>ROUND(BA51,2)</f>
        <v>0</v>
      </c>
      <c r="X27" s="299"/>
      <c r="Y27" s="299"/>
      <c r="Z27" s="299"/>
      <c r="AA27" s="299"/>
      <c r="AB27" s="299"/>
      <c r="AC27" s="299"/>
      <c r="AD27" s="299"/>
      <c r="AE27" s="299"/>
      <c r="AF27" s="45"/>
      <c r="AG27" s="45"/>
      <c r="AH27" s="45"/>
      <c r="AI27" s="45"/>
      <c r="AJ27" s="45"/>
      <c r="AK27" s="300">
        <f>ROUND(AW51,2)</f>
        <v>0</v>
      </c>
      <c r="AL27" s="299"/>
      <c r="AM27" s="299"/>
      <c r="AN27" s="299"/>
      <c r="AO27" s="299"/>
      <c r="AP27" s="45"/>
      <c r="AQ27" s="47"/>
      <c r="BE27" s="288"/>
    </row>
    <row r="28" spans="2:71" s="2" customFormat="1" ht="14.4" hidden="1" customHeight="1">
      <c r="B28" s="44"/>
      <c r="C28" s="45"/>
      <c r="D28" s="45"/>
      <c r="E28" s="45"/>
      <c r="F28" s="46" t="s">
        <v>44</v>
      </c>
      <c r="G28" s="45"/>
      <c r="H28" s="45"/>
      <c r="I28" s="45"/>
      <c r="J28" s="45"/>
      <c r="K28" s="45"/>
      <c r="L28" s="298">
        <v>0.21</v>
      </c>
      <c r="M28" s="299"/>
      <c r="N28" s="299"/>
      <c r="O28" s="299"/>
      <c r="P28" s="45"/>
      <c r="Q28" s="45"/>
      <c r="R28" s="45"/>
      <c r="S28" s="45"/>
      <c r="T28" s="45"/>
      <c r="U28" s="45"/>
      <c r="V28" s="45"/>
      <c r="W28" s="300">
        <f>ROUND(BB51,2)</f>
        <v>0</v>
      </c>
      <c r="X28" s="299"/>
      <c r="Y28" s="299"/>
      <c r="Z28" s="299"/>
      <c r="AA28" s="299"/>
      <c r="AB28" s="299"/>
      <c r="AC28" s="299"/>
      <c r="AD28" s="299"/>
      <c r="AE28" s="299"/>
      <c r="AF28" s="45"/>
      <c r="AG28" s="45"/>
      <c r="AH28" s="45"/>
      <c r="AI28" s="45"/>
      <c r="AJ28" s="45"/>
      <c r="AK28" s="300">
        <v>0</v>
      </c>
      <c r="AL28" s="299"/>
      <c r="AM28" s="299"/>
      <c r="AN28" s="299"/>
      <c r="AO28" s="299"/>
      <c r="AP28" s="45"/>
      <c r="AQ28" s="47"/>
      <c r="BE28" s="288"/>
    </row>
    <row r="29" spans="2:71" s="2" customFormat="1" ht="14.4" hidden="1" customHeight="1">
      <c r="B29" s="44"/>
      <c r="C29" s="45"/>
      <c r="D29" s="45"/>
      <c r="E29" s="45"/>
      <c r="F29" s="46" t="s">
        <v>45</v>
      </c>
      <c r="G29" s="45"/>
      <c r="H29" s="45"/>
      <c r="I29" s="45"/>
      <c r="J29" s="45"/>
      <c r="K29" s="45"/>
      <c r="L29" s="298">
        <v>0.15</v>
      </c>
      <c r="M29" s="299"/>
      <c r="N29" s="299"/>
      <c r="O29" s="299"/>
      <c r="P29" s="45"/>
      <c r="Q29" s="45"/>
      <c r="R29" s="45"/>
      <c r="S29" s="45"/>
      <c r="T29" s="45"/>
      <c r="U29" s="45"/>
      <c r="V29" s="45"/>
      <c r="W29" s="300">
        <f>ROUND(BC51,2)</f>
        <v>0</v>
      </c>
      <c r="X29" s="299"/>
      <c r="Y29" s="299"/>
      <c r="Z29" s="299"/>
      <c r="AA29" s="299"/>
      <c r="AB29" s="299"/>
      <c r="AC29" s="299"/>
      <c r="AD29" s="299"/>
      <c r="AE29" s="299"/>
      <c r="AF29" s="45"/>
      <c r="AG29" s="45"/>
      <c r="AH29" s="45"/>
      <c r="AI29" s="45"/>
      <c r="AJ29" s="45"/>
      <c r="AK29" s="300">
        <v>0</v>
      </c>
      <c r="AL29" s="299"/>
      <c r="AM29" s="299"/>
      <c r="AN29" s="299"/>
      <c r="AO29" s="299"/>
      <c r="AP29" s="45"/>
      <c r="AQ29" s="47"/>
      <c r="BE29" s="288"/>
    </row>
    <row r="30" spans="2:71" s="2" customFormat="1" ht="14.4" hidden="1" customHeight="1">
      <c r="B30" s="44"/>
      <c r="C30" s="45"/>
      <c r="D30" s="45"/>
      <c r="E30" s="45"/>
      <c r="F30" s="46" t="s">
        <v>46</v>
      </c>
      <c r="G30" s="45"/>
      <c r="H30" s="45"/>
      <c r="I30" s="45"/>
      <c r="J30" s="45"/>
      <c r="K30" s="45"/>
      <c r="L30" s="298">
        <v>0</v>
      </c>
      <c r="M30" s="299"/>
      <c r="N30" s="299"/>
      <c r="O30" s="299"/>
      <c r="P30" s="45"/>
      <c r="Q30" s="45"/>
      <c r="R30" s="45"/>
      <c r="S30" s="45"/>
      <c r="T30" s="45"/>
      <c r="U30" s="45"/>
      <c r="V30" s="45"/>
      <c r="W30" s="300">
        <f>ROUND(BD51,2)</f>
        <v>0</v>
      </c>
      <c r="X30" s="299"/>
      <c r="Y30" s="299"/>
      <c r="Z30" s="299"/>
      <c r="AA30" s="299"/>
      <c r="AB30" s="299"/>
      <c r="AC30" s="299"/>
      <c r="AD30" s="299"/>
      <c r="AE30" s="299"/>
      <c r="AF30" s="45"/>
      <c r="AG30" s="45"/>
      <c r="AH30" s="45"/>
      <c r="AI30" s="45"/>
      <c r="AJ30" s="45"/>
      <c r="AK30" s="300">
        <v>0</v>
      </c>
      <c r="AL30" s="299"/>
      <c r="AM30" s="299"/>
      <c r="AN30" s="299"/>
      <c r="AO30" s="299"/>
      <c r="AP30" s="45"/>
      <c r="AQ30" s="47"/>
      <c r="BE30" s="288"/>
    </row>
    <row r="31" spans="2:71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288"/>
    </row>
    <row r="32" spans="2:71" s="1" customFormat="1" ht="25.95" customHeight="1">
      <c r="B32" s="38"/>
      <c r="C32" s="48"/>
      <c r="D32" s="49" t="s">
        <v>47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48</v>
      </c>
      <c r="U32" s="50"/>
      <c r="V32" s="50"/>
      <c r="W32" s="50"/>
      <c r="X32" s="301" t="s">
        <v>49</v>
      </c>
      <c r="Y32" s="302"/>
      <c r="Z32" s="302"/>
      <c r="AA32" s="302"/>
      <c r="AB32" s="302"/>
      <c r="AC32" s="50"/>
      <c r="AD32" s="50"/>
      <c r="AE32" s="50"/>
      <c r="AF32" s="50"/>
      <c r="AG32" s="50"/>
      <c r="AH32" s="50"/>
      <c r="AI32" s="50"/>
      <c r="AJ32" s="50"/>
      <c r="AK32" s="303">
        <f>SUM(AK23:AK30)</f>
        <v>0</v>
      </c>
      <c r="AL32" s="302"/>
      <c r="AM32" s="302"/>
      <c r="AN32" s="302"/>
      <c r="AO32" s="304"/>
      <c r="AP32" s="48"/>
      <c r="AQ32" s="52"/>
      <c r="BE32" s="288"/>
    </row>
    <row r="33" spans="2:56" s="1" customFormat="1" ht="6.9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" customHeight="1">
      <c r="B39" s="38"/>
      <c r="C39" s="58" t="s">
        <v>50</v>
      </c>
      <c r="AR39" s="38"/>
    </row>
    <row r="40" spans="2:56" s="1" customFormat="1" ht="6.9" customHeight="1">
      <c r="B40" s="38"/>
      <c r="AR40" s="38"/>
    </row>
    <row r="41" spans="2:56" s="3" customFormat="1" ht="14.4" customHeight="1">
      <c r="B41" s="59"/>
      <c r="C41" s="60" t="s">
        <v>16</v>
      </c>
      <c r="L41" s="3" t="str">
        <f>K5</f>
        <v>Y040</v>
      </c>
      <c r="AR41" s="59"/>
    </row>
    <row r="42" spans="2:56" s="4" customFormat="1" ht="36.9" customHeight="1">
      <c r="B42" s="61"/>
      <c r="C42" s="62" t="s">
        <v>19</v>
      </c>
      <c r="L42" s="305" t="str">
        <f>K6</f>
        <v>Rekonstrukce rozšíření WC MěÚ Cheb</v>
      </c>
      <c r="M42" s="306"/>
      <c r="N42" s="306"/>
      <c r="O42" s="306"/>
      <c r="P42" s="306"/>
      <c r="Q42" s="306"/>
      <c r="R42" s="306"/>
      <c r="S42" s="306"/>
      <c r="T42" s="306"/>
      <c r="U42" s="306"/>
      <c r="V42" s="306"/>
      <c r="W42" s="306"/>
      <c r="X42" s="306"/>
      <c r="Y42" s="306"/>
      <c r="Z42" s="306"/>
      <c r="AA42" s="306"/>
      <c r="AB42" s="306"/>
      <c r="AC42" s="306"/>
      <c r="AD42" s="306"/>
      <c r="AE42" s="306"/>
      <c r="AF42" s="306"/>
      <c r="AG42" s="306"/>
      <c r="AH42" s="306"/>
      <c r="AI42" s="306"/>
      <c r="AJ42" s="306"/>
      <c r="AK42" s="306"/>
      <c r="AL42" s="306"/>
      <c r="AM42" s="306"/>
      <c r="AN42" s="306"/>
      <c r="AO42" s="306"/>
      <c r="AR42" s="61"/>
    </row>
    <row r="43" spans="2:56" s="1" customFormat="1" ht="6.9" customHeight="1">
      <c r="B43" s="38"/>
      <c r="AR43" s="38"/>
    </row>
    <row r="44" spans="2:56" s="1" customFormat="1" ht="13.2">
      <c r="B44" s="38"/>
      <c r="C44" s="60" t="s">
        <v>23</v>
      </c>
      <c r="L44" s="63" t="str">
        <f>IF(K8="","",K8)</f>
        <v>Cheb</v>
      </c>
      <c r="AI44" s="60" t="s">
        <v>25</v>
      </c>
      <c r="AM44" s="307" t="str">
        <f>IF(AN8= "","",AN8)</f>
        <v>25.02.2017</v>
      </c>
      <c r="AN44" s="307"/>
      <c r="AR44" s="38"/>
    </row>
    <row r="45" spans="2:56" s="1" customFormat="1" ht="6.9" customHeight="1">
      <c r="B45" s="38"/>
      <c r="AR45" s="38"/>
    </row>
    <row r="46" spans="2:56" s="1" customFormat="1" ht="13.2">
      <c r="B46" s="38"/>
      <c r="C46" s="60" t="s">
        <v>27</v>
      </c>
      <c r="L46" s="3" t="str">
        <f>IF(E11= "","",E11)</f>
        <v>Město Cheb</v>
      </c>
      <c r="AI46" s="60" t="s">
        <v>33</v>
      </c>
      <c r="AM46" s="308" t="str">
        <f>IF(E17="","",E17)</f>
        <v>MgA.Hana Fischerová</v>
      </c>
      <c r="AN46" s="308"/>
      <c r="AO46" s="308"/>
      <c r="AP46" s="308"/>
      <c r="AR46" s="38"/>
      <c r="AS46" s="309" t="s">
        <v>51</v>
      </c>
      <c r="AT46" s="310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3.2">
      <c r="B47" s="38"/>
      <c r="C47" s="60" t="s">
        <v>31</v>
      </c>
      <c r="L47" s="3" t="str">
        <f>IF(E14= "Vyplň údaj","",E14)</f>
        <v/>
      </c>
      <c r="AR47" s="38"/>
      <c r="AS47" s="311"/>
      <c r="AT47" s="312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8" customHeight="1">
      <c r="B48" s="38"/>
      <c r="AR48" s="38"/>
      <c r="AS48" s="311"/>
      <c r="AT48" s="312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313" t="s">
        <v>52</v>
      </c>
      <c r="D49" s="314"/>
      <c r="E49" s="314"/>
      <c r="F49" s="314"/>
      <c r="G49" s="314"/>
      <c r="H49" s="68"/>
      <c r="I49" s="315" t="s">
        <v>53</v>
      </c>
      <c r="J49" s="314"/>
      <c r="K49" s="314"/>
      <c r="L49" s="314"/>
      <c r="M49" s="314"/>
      <c r="N49" s="314"/>
      <c r="O49" s="314"/>
      <c r="P49" s="314"/>
      <c r="Q49" s="314"/>
      <c r="R49" s="314"/>
      <c r="S49" s="314"/>
      <c r="T49" s="314"/>
      <c r="U49" s="314"/>
      <c r="V49" s="314"/>
      <c r="W49" s="314"/>
      <c r="X49" s="314"/>
      <c r="Y49" s="314"/>
      <c r="Z49" s="314"/>
      <c r="AA49" s="314"/>
      <c r="AB49" s="314"/>
      <c r="AC49" s="314"/>
      <c r="AD49" s="314"/>
      <c r="AE49" s="314"/>
      <c r="AF49" s="314"/>
      <c r="AG49" s="316" t="s">
        <v>54</v>
      </c>
      <c r="AH49" s="314"/>
      <c r="AI49" s="314"/>
      <c r="AJ49" s="314"/>
      <c r="AK49" s="314"/>
      <c r="AL49" s="314"/>
      <c r="AM49" s="314"/>
      <c r="AN49" s="315" t="s">
        <v>55</v>
      </c>
      <c r="AO49" s="314"/>
      <c r="AP49" s="314"/>
      <c r="AQ49" s="69" t="s">
        <v>56</v>
      </c>
      <c r="AR49" s="38"/>
      <c r="AS49" s="70" t="s">
        <v>57</v>
      </c>
      <c r="AT49" s="71" t="s">
        <v>58</v>
      </c>
      <c r="AU49" s="71" t="s">
        <v>59</v>
      </c>
      <c r="AV49" s="71" t="s">
        <v>60</v>
      </c>
      <c r="AW49" s="71" t="s">
        <v>61</v>
      </c>
      <c r="AX49" s="71" t="s">
        <v>62</v>
      </c>
      <c r="AY49" s="71" t="s">
        <v>63</v>
      </c>
      <c r="AZ49" s="71" t="s">
        <v>64</v>
      </c>
      <c r="BA49" s="71" t="s">
        <v>65</v>
      </c>
      <c r="BB49" s="71" t="s">
        <v>66</v>
      </c>
      <c r="BC49" s="71" t="s">
        <v>67</v>
      </c>
      <c r="BD49" s="72" t="s">
        <v>68</v>
      </c>
    </row>
    <row r="50" spans="1:91" s="1" customFormat="1" ht="10.8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" customHeight="1">
      <c r="B51" s="61"/>
      <c r="C51" s="74" t="s">
        <v>69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320">
        <f>ROUND(AG52,2)</f>
        <v>0</v>
      </c>
      <c r="AH51" s="320"/>
      <c r="AI51" s="320"/>
      <c r="AJ51" s="320"/>
      <c r="AK51" s="320"/>
      <c r="AL51" s="320"/>
      <c r="AM51" s="320"/>
      <c r="AN51" s="321">
        <f>SUM(AG51,AT51)</f>
        <v>0</v>
      </c>
      <c r="AO51" s="321"/>
      <c r="AP51" s="321"/>
      <c r="AQ51" s="76" t="s">
        <v>5</v>
      </c>
      <c r="AR51" s="61"/>
      <c r="AS51" s="77">
        <f>ROUND(AS52,2)</f>
        <v>0</v>
      </c>
      <c r="AT51" s="78">
        <f>ROUND(SUM(AV51:AW51),2)</f>
        <v>0</v>
      </c>
      <c r="AU51" s="79">
        <f>ROUND(AU52,5)</f>
        <v>0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>ROUND(AZ52,2)</f>
        <v>0</v>
      </c>
      <c r="BA51" s="78">
        <f>ROUND(BA52,2)</f>
        <v>0</v>
      </c>
      <c r="BB51" s="78">
        <f>ROUND(BB52,2)</f>
        <v>0</v>
      </c>
      <c r="BC51" s="78">
        <f>ROUND(BC52,2)</f>
        <v>0</v>
      </c>
      <c r="BD51" s="80">
        <f>ROUND(BD52,2)</f>
        <v>0</v>
      </c>
      <c r="BS51" s="62" t="s">
        <v>70</v>
      </c>
      <c r="BT51" s="62" t="s">
        <v>71</v>
      </c>
      <c r="BU51" s="81" t="s">
        <v>72</v>
      </c>
      <c r="BV51" s="62" t="s">
        <v>73</v>
      </c>
      <c r="BW51" s="62" t="s">
        <v>7</v>
      </c>
      <c r="BX51" s="62" t="s">
        <v>74</v>
      </c>
      <c r="CL51" s="62" t="s">
        <v>5</v>
      </c>
    </row>
    <row r="52" spans="1:91" s="5" customFormat="1" ht="22.5" customHeight="1">
      <c r="A52" s="82" t="s">
        <v>75</v>
      </c>
      <c r="B52" s="83"/>
      <c r="C52" s="84"/>
      <c r="D52" s="319" t="s">
        <v>76</v>
      </c>
      <c r="E52" s="319"/>
      <c r="F52" s="319"/>
      <c r="G52" s="319"/>
      <c r="H52" s="319"/>
      <c r="I52" s="85"/>
      <c r="J52" s="319" t="s">
        <v>77</v>
      </c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17">
        <f>'10 - Stavební část'!J27</f>
        <v>0</v>
      </c>
      <c r="AH52" s="318"/>
      <c r="AI52" s="318"/>
      <c r="AJ52" s="318"/>
      <c r="AK52" s="318"/>
      <c r="AL52" s="318"/>
      <c r="AM52" s="318"/>
      <c r="AN52" s="317">
        <f>SUM(AG52,AT52)</f>
        <v>0</v>
      </c>
      <c r="AO52" s="318"/>
      <c r="AP52" s="318"/>
      <c r="AQ52" s="86" t="s">
        <v>78</v>
      </c>
      <c r="AR52" s="83"/>
      <c r="AS52" s="87">
        <v>0</v>
      </c>
      <c r="AT52" s="88">
        <f>ROUND(SUM(AV52:AW52),2)</f>
        <v>0</v>
      </c>
      <c r="AU52" s="89">
        <f>'10 - Stavební část'!P101</f>
        <v>0</v>
      </c>
      <c r="AV52" s="88">
        <f>'10 - Stavební část'!J30</f>
        <v>0</v>
      </c>
      <c r="AW52" s="88">
        <f>'10 - Stavební část'!J31</f>
        <v>0</v>
      </c>
      <c r="AX52" s="88">
        <f>'10 - Stavební část'!J32</f>
        <v>0</v>
      </c>
      <c r="AY52" s="88">
        <f>'10 - Stavební část'!J33</f>
        <v>0</v>
      </c>
      <c r="AZ52" s="88">
        <f>'10 - Stavební část'!F30</f>
        <v>0</v>
      </c>
      <c r="BA52" s="88">
        <f>'10 - Stavební část'!F31</f>
        <v>0</v>
      </c>
      <c r="BB52" s="88">
        <f>'10 - Stavební část'!F32</f>
        <v>0</v>
      </c>
      <c r="BC52" s="88">
        <f>'10 - Stavební část'!F33</f>
        <v>0</v>
      </c>
      <c r="BD52" s="90">
        <f>'10 - Stavební část'!F34</f>
        <v>0</v>
      </c>
      <c r="BT52" s="91" t="s">
        <v>79</v>
      </c>
      <c r="BV52" s="91" t="s">
        <v>73</v>
      </c>
      <c r="BW52" s="91" t="s">
        <v>80</v>
      </c>
      <c r="BX52" s="91" t="s">
        <v>7</v>
      </c>
      <c r="CL52" s="91" t="s">
        <v>5</v>
      </c>
      <c r="CM52" s="91" t="s">
        <v>81</v>
      </c>
    </row>
    <row r="53" spans="1:91" s="1" customFormat="1" ht="30" customHeight="1">
      <c r="B53" s="38"/>
      <c r="AR53" s="38"/>
    </row>
    <row r="54" spans="1:91" s="1" customFormat="1" ht="6.9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38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0 - Stavební část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20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93"/>
      <c r="C1" s="93"/>
      <c r="D1" s="94" t="s">
        <v>1</v>
      </c>
      <c r="E1" s="93"/>
      <c r="F1" s="95" t="s">
        <v>82</v>
      </c>
      <c r="G1" s="331" t="s">
        <v>83</v>
      </c>
      <c r="H1" s="331"/>
      <c r="I1" s="96"/>
      <c r="J1" s="95" t="s">
        <v>84</v>
      </c>
      <c r="K1" s="94" t="s">
        <v>85</v>
      </c>
      <c r="L1" s="95" t="s">
        <v>86</v>
      </c>
      <c r="M1" s="95"/>
      <c r="N1" s="95"/>
      <c r="O1" s="95"/>
      <c r="P1" s="95"/>
      <c r="Q1" s="95"/>
      <c r="R1" s="95"/>
      <c r="S1" s="95"/>
      <c r="T1" s="95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22" t="s">
        <v>8</v>
      </c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21" t="s">
        <v>80</v>
      </c>
    </row>
    <row r="3" spans="1:70" ht="6.9" customHeight="1">
      <c r="B3" s="22"/>
      <c r="C3" s="23"/>
      <c r="D3" s="23"/>
      <c r="E3" s="23"/>
      <c r="F3" s="23"/>
      <c r="G3" s="23"/>
      <c r="H3" s="23"/>
      <c r="I3" s="97"/>
      <c r="J3" s="23"/>
      <c r="K3" s="24"/>
      <c r="AT3" s="21" t="s">
        <v>81</v>
      </c>
    </row>
    <row r="4" spans="1:70" ht="36.9" customHeight="1">
      <c r="B4" s="25"/>
      <c r="C4" s="26"/>
      <c r="D4" s="27" t="s">
        <v>87</v>
      </c>
      <c r="E4" s="26"/>
      <c r="F4" s="26"/>
      <c r="G4" s="26"/>
      <c r="H4" s="26"/>
      <c r="I4" s="98"/>
      <c r="J4" s="26"/>
      <c r="K4" s="28"/>
      <c r="M4" s="29" t="s">
        <v>13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98"/>
      <c r="J5" s="26"/>
      <c r="K5" s="28"/>
    </row>
    <row r="6" spans="1:70" ht="13.2">
      <c r="B6" s="25"/>
      <c r="C6" s="26"/>
      <c r="D6" s="34" t="s">
        <v>19</v>
      </c>
      <c r="E6" s="26"/>
      <c r="F6" s="26"/>
      <c r="G6" s="26"/>
      <c r="H6" s="26"/>
      <c r="I6" s="98"/>
      <c r="J6" s="26"/>
      <c r="K6" s="28"/>
    </row>
    <row r="7" spans="1:70" ht="22.5" customHeight="1">
      <c r="B7" s="25"/>
      <c r="C7" s="26"/>
      <c r="D7" s="26"/>
      <c r="E7" s="324" t="str">
        <f>'Rekapitulace stavby'!K6</f>
        <v>Rekonstrukce rozšíření WC MěÚ Cheb</v>
      </c>
      <c r="F7" s="325"/>
      <c r="G7" s="325"/>
      <c r="H7" s="325"/>
      <c r="I7" s="98"/>
      <c r="J7" s="26"/>
      <c r="K7" s="28"/>
    </row>
    <row r="8" spans="1:70" s="1" customFormat="1" ht="13.2">
      <c r="B8" s="38"/>
      <c r="C8" s="39"/>
      <c r="D8" s="34" t="s">
        <v>88</v>
      </c>
      <c r="E8" s="39"/>
      <c r="F8" s="39"/>
      <c r="G8" s="39"/>
      <c r="H8" s="39"/>
      <c r="I8" s="99"/>
      <c r="J8" s="39"/>
      <c r="K8" s="42"/>
    </row>
    <row r="9" spans="1:70" s="1" customFormat="1" ht="36.9" customHeight="1">
      <c r="B9" s="38"/>
      <c r="C9" s="39"/>
      <c r="D9" s="39"/>
      <c r="E9" s="326" t="s">
        <v>89</v>
      </c>
      <c r="F9" s="327"/>
      <c r="G9" s="327"/>
      <c r="H9" s="327"/>
      <c r="I9" s="99"/>
      <c r="J9" s="39"/>
      <c r="K9" s="42"/>
    </row>
    <row r="10" spans="1:70" s="1" customFormat="1" ht="12">
      <c r="B10" s="38"/>
      <c r="C10" s="39"/>
      <c r="D10" s="39"/>
      <c r="E10" s="39"/>
      <c r="F10" s="39"/>
      <c r="G10" s="39"/>
      <c r="H10" s="39"/>
      <c r="I10" s="99"/>
      <c r="J10" s="39"/>
      <c r="K10" s="42"/>
    </row>
    <row r="11" spans="1:70" s="1" customFormat="1" ht="14.4" customHeight="1">
      <c r="B11" s="38"/>
      <c r="C11" s="39"/>
      <c r="D11" s="34" t="s">
        <v>21</v>
      </c>
      <c r="E11" s="39"/>
      <c r="F11" s="32" t="s">
        <v>5</v>
      </c>
      <c r="G11" s="39"/>
      <c r="H11" s="39"/>
      <c r="I11" s="100" t="s">
        <v>22</v>
      </c>
      <c r="J11" s="32" t="s">
        <v>5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00" t="s">
        <v>25</v>
      </c>
      <c r="J12" s="101" t="str">
        <f>'Rekapitulace stavby'!AN8</f>
        <v>25.02.2017</v>
      </c>
      <c r="K12" s="42"/>
    </row>
    <row r="13" spans="1:70" s="1" customFormat="1" ht="10.8" customHeight="1">
      <c r="B13" s="38"/>
      <c r="C13" s="39"/>
      <c r="D13" s="39"/>
      <c r="E13" s="39"/>
      <c r="F13" s="39"/>
      <c r="G13" s="39"/>
      <c r="H13" s="39"/>
      <c r="I13" s="99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00" t="s">
        <v>28</v>
      </c>
      <c r="J14" s="32" t="s">
        <v>5</v>
      </c>
      <c r="K14" s="42"/>
    </row>
    <row r="15" spans="1:70" s="1" customFormat="1" ht="18" customHeight="1">
      <c r="B15" s="38"/>
      <c r="C15" s="39"/>
      <c r="D15" s="39"/>
      <c r="E15" s="32" t="s">
        <v>29</v>
      </c>
      <c r="F15" s="39"/>
      <c r="G15" s="39"/>
      <c r="H15" s="39"/>
      <c r="I15" s="100" t="s">
        <v>30</v>
      </c>
      <c r="J15" s="32" t="s">
        <v>5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99"/>
      <c r="J16" s="39"/>
      <c r="K16" s="42"/>
    </row>
    <row r="17" spans="2:11" s="1" customFormat="1" ht="14.4" customHeight="1">
      <c r="B17" s="38"/>
      <c r="C17" s="39"/>
      <c r="D17" s="34" t="s">
        <v>31</v>
      </c>
      <c r="E17" s="39"/>
      <c r="F17" s="39"/>
      <c r="G17" s="39"/>
      <c r="H17" s="39"/>
      <c r="I17" s="100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00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99"/>
      <c r="J19" s="39"/>
      <c r="K19" s="42"/>
    </row>
    <row r="20" spans="2:11" s="1" customFormat="1" ht="14.4" customHeight="1">
      <c r="B20" s="38"/>
      <c r="C20" s="39"/>
      <c r="D20" s="34" t="s">
        <v>33</v>
      </c>
      <c r="E20" s="39"/>
      <c r="F20" s="39"/>
      <c r="G20" s="39"/>
      <c r="H20" s="39"/>
      <c r="I20" s="100" t="s">
        <v>28</v>
      </c>
      <c r="J20" s="32" t="s">
        <v>5</v>
      </c>
      <c r="K20" s="42"/>
    </row>
    <row r="21" spans="2:11" s="1" customFormat="1" ht="18" customHeight="1">
      <c r="B21" s="38"/>
      <c r="C21" s="39"/>
      <c r="D21" s="39"/>
      <c r="E21" s="32" t="s">
        <v>34</v>
      </c>
      <c r="F21" s="39"/>
      <c r="G21" s="39"/>
      <c r="H21" s="39"/>
      <c r="I21" s="100" t="s">
        <v>30</v>
      </c>
      <c r="J21" s="32" t="s">
        <v>5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99"/>
      <c r="J22" s="39"/>
      <c r="K22" s="42"/>
    </row>
    <row r="23" spans="2:11" s="1" customFormat="1" ht="14.4" customHeight="1">
      <c r="B23" s="38"/>
      <c r="C23" s="39"/>
      <c r="D23" s="34" t="s">
        <v>36</v>
      </c>
      <c r="E23" s="39"/>
      <c r="F23" s="39"/>
      <c r="G23" s="39"/>
      <c r="H23" s="39"/>
      <c r="I23" s="99"/>
      <c r="J23" s="39"/>
      <c r="K23" s="42"/>
    </row>
    <row r="24" spans="2:11" s="6" customFormat="1" ht="22.5" customHeight="1">
      <c r="B24" s="102"/>
      <c r="C24" s="103"/>
      <c r="D24" s="103"/>
      <c r="E24" s="294" t="s">
        <v>5</v>
      </c>
      <c r="F24" s="294"/>
      <c r="G24" s="294"/>
      <c r="H24" s="294"/>
      <c r="I24" s="104"/>
      <c r="J24" s="103"/>
      <c r="K24" s="105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99"/>
      <c r="J25" s="39"/>
      <c r="K25" s="42"/>
    </row>
    <row r="26" spans="2:11" s="1" customFormat="1" ht="6.9" customHeight="1">
      <c r="B26" s="38"/>
      <c r="C26" s="39"/>
      <c r="D26" s="65"/>
      <c r="E26" s="65"/>
      <c r="F26" s="65"/>
      <c r="G26" s="65"/>
      <c r="H26" s="65"/>
      <c r="I26" s="106"/>
      <c r="J26" s="65"/>
      <c r="K26" s="107"/>
    </row>
    <row r="27" spans="2:11" s="1" customFormat="1" ht="25.35" customHeight="1">
      <c r="B27" s="38"/>
      <c r="C27" s="39"/>
      <c r="D27" s="108" t="s">
        <v>37</v>
      </c>
      <c r="E27" s="39"/>
      <c r="F27" s="39"/>
      <c r="G27" s="39"/>
      <c r="H27" s="39"/>
      <c r="I27" s="99"/>
      <c r="J27" s="109">
        <f>ROUND(J101,2)</f>
        <v>0</v>
      </c>
      <c r="K27" s="42"/>
    </row>
    <row r="28" spans="2:11" s="1" customFormat="1" ht="6.9" customHeight="1">
      <c r="B28" s="38"/>
      <c r="C28" s="39"/>
      <c r="D28" s="65"/>
      <c r="E28" s="65"/>
      <c r="F28" s="65"/>
      <c r="G28" s="65"/>
      <c r="H28" s="65"/>
      <c r="I28" s="106"/>
      <c r="J28" s="65"/>
      <c r="K28" s="107"/>
    </row>
    <row r="29" spans="2:11" s="1" customFormat="1" ht="14.4" customHeight="1">
      <c r="B29" s="38"/>
      <c r="C29" s="39"/>
      <c r="D29" s="39"/>
      <c r="E29" s="39"/>
      <c r="F29" s="43" t="s">
        <v>39</v>
      </c>
      <c r="G29" s="39"/>
      <c r="H29" s="39"/>
      <c r="I29" s="110" t="s">
        <v>38</v>
      </c>
      <c r="J29" s="43" t="s">
        <v>40</v>
      </c>
      <c r="K29" s="42"/>
    </row>
    <row r="30" spans="2:11" s="1" customFormat="1" ht="14.4" customHeight="1">
      <c r="B30" s="38"/>
      <c r="C30" s="39"/>
      <c r="D30" s="46" t="s">
        <v>41</v>
      </c>
      <c r="E30" s="46" t="s">
        <v>42</v>
      </c>
      <c r="F30" s="111">
        <f>ROUND(SUM(BE101:BE319), 2)</f>
        <v>0</v>
      </c>
      <c r="G30" s="39"/>
      <c r="H30" s="39"/>
      <c r="I30" s="112">
        <v>0.21</v>
      </c>
      <c r="J30" s="111">
        <f>ROUND(ROUND((SUM(BE101:BE319)),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43</v>
      </c>
      <c r="F31" s="111">
        <f>ROUND(SUM(BF101:BF319), 2)</f>
        <v>0</v>
      </c>
      <c r="G31" s="39"/>
      <c r="H31" s="39"/>
      <c r="I31" s="112">
        <v>0.15</v>
      </c>
      <c r="J31" s="111">
        <f>ROUND(ROUND((SUM(BF101:BF319)),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44</v>
      </c>
      <c r="F32" s="111">
        <f>ROUND(SUM(BG101:BG319), 2)</f>
        <v>0</v>
      </c>
      <c r="G32" s="39"/>
      <c r="H32" s="39"/>
      <c r="I32" s="112">
        <v>0.21</v>
      </c>
      <c r="J32" s="111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45</v>
      </c>
      <c r="F33" s="111">
        <f>ROUND(SUM(BH101:BH319), 2)</f>
        <v>0</v>
      </c>
      <c r="G33" s="39"/>
      <c r="H33" s="39"/>
      <c r="I33" s="112">
        <v>0.15</v>
      </c>
      <c r="J33" s="111">
        <v>0</v>
      </c>
      <c r="K33" s="42"/>
    </row>
    <row r="34" spans="2:11" s="1" customFormat="1" ht="14.4" hidden="1" customHeight="1">
      <c r="B34" s="38"/>
      <c r="C34" s="39"/>
      <c r="D34" s="39"/>
      <c r="E34" s="46" t="s">
        <v>46</v>
      </c>
      <c r="F34" s="111">
        <f>ROUND(SUM(BI101:BI319), 2)</f>
        <v>0</v>
      </c>
      <c r="G34" s="39"/>
      <c r="H34" s="39"/>
      <c r="I34" s="112">
        <v>0</v>
      </c>
      <c r="J34" s="111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99"/>
      <c r="J35" s="39"/>
      <c r="K35" s="42"/>
    </row>
    <row r="36" spans="2:11" s="1" customFormat="1" ht="25.35" customHeight="1">
      <c r="B36" s="38"/>
      <c r="C36" s="113"/>
      <c r="D36" s="114" t="s">
        <v>47</v>
      </c>
      <c r="E36" s="68"/>
      <c r="F36" s="68"/>
      <c r="G36" s="115" t="s">
        <v>48</v>
      </c>
      <c r="H36" s="116" t="s">
        <v>49</v>
      </c>
      <c r="I36" s="117"/>
      <c r="J36" s="118">
        <f>SUM(J27:J34)</f>
        <v>0</v>
      </c>
      <c r="K36" s="119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20"/>
      <c r="J37" s="54"/>
      <c r="K37" s="55"/>
    </row>
    <row r="41" spans="2:11" s="1" customFormat="1" ht="6.9" customHeight="1">
      <c r="B41" s="56"/>
      <c r="C41" s="57"/>
      <c r="D41" s="57"/>
      <c r="E41" s="57"/>
      <c r="F41" s="57"/>
      <c r="G41" s="57"/>
      <c r="H41" s="57"/>
      <c r="I41" s="121"/>
      <c r="J41" s="57"/>
      <c r="K41" s="122"/>
    </row>
    <row r="42" spans="2:11" s="1" customFormat="1" ht="36.9" customHeight="1">
      <c r="B42" s="38"/>
      <c r="C42" s="27" t="s">
        <v>90</v>
      </c>
      <c r="D42" s="39"/>
      <c r="E42" s="39"/>
      <c r="F42" s="39"/>
      <c r="G42" s="39"/>
      <c r="H42" s="39"/>
      <c r="I42" s="99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99"/>
      <c r="J43" s="39"/>
      <c r="K43" s="42"/>
    </row>
    <row r="44" spans="2:11" s="1" customFormat="1" ht="14.4" customHeight="1">
      <c r="B44" s="38"/>
      <c r="C44" s="34" t="s">
        <v>19</v>
      </c>
      <c r="D44" s="39"/>
      <c r="E44" s="39"/>
      <c r="F44" s="39"/>
      <c r="G44" s="39"/>
      <c r="H44" s="39"/>
      <c r="I44" s="99"/>
      <c r="J44" s="39"/>
      <c r="K44" s="42"/>
    </row>
    <row r="45" spans="2:11" s="1" customFormat="1" ht="22.5" customHeight="1">
      <c r="B45" s="38"/>
      <c r="C45" s="39"/>
      <c r="D45" s="39"/>
      <c r="E45" s="324" t="str">
        <f>E7</f>
        <v>Rekonstrukce rozšíření WC MěÚ Cheb</v>
      </c>
      <c r="F45" s="325"/>
      <c r="G45" s="325"/>
      <c r="H45" s="325"/>
      <c r="I45" s="99"/>
      <c r="J45" s="39"/>
      <c r="K45" s="42"/>
    </row>
    <row r="46" spans="2:11" s="1" customFormat="1" ht="14.4" customHeight="1">
      <c r="B46" s="38"/>
      <c r="C46" s="34" t="s">
        <v>88</v>
      </c>
      <c r="D46" s="39"/>
      <c r="E46" s="39"/>
      <c r="F46" s="39"/>
      <c r="G46" s="39"/>
      <c r="H46" s="39"/>
      <c r="I46" s="99"/>
      <c r="J46" s="39"/>
      <c r="K46" s="42"/>
    </row>
    <row r="47" spans="2:11" s="1" customFormat="1" ht="23.25" customHeight="1">
      <c r="B47" s="38"/>
      <c r="C47" s="39"/>
      <c r="D47" s="39"/>
      <c r="E47" s="326" t="str">
        <f>E9</f>
        <v>10 - Stavební část</v>
      </c>
      <c r="F47" s="327"/>
      <c r="G47" s="327"/>
      <c r="H47" s="327"/>
      <c r="I47" s="99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99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Cheb</v>
      </c>
      <c r="G49" s="39"/>
      <c r="H49" s="39"/>
      <c r="I49" s="100" t="s">
        <v>25</v>
      </c>
      <c r="J49" s="101" t="str">
        <f>IF(J12="","",J12)</f>
        <v>25.02.2017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99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Cheb</v>
      </c>
      <c r="G51" s="39"/>
      <c r="H51" s="39"/>
      <c r="I51" s="100" t="s">
        <v>33</v>
      </c>
      <c r="J51" s="32" t="str">
        <f>E21</f>
        <v>MgA.Hana Fischerová</v>
      </c>
      <c r="K51" s="42"/>
    </row>
    <row r="52" spans="2:47" s="1" customFormat="1" ht="14.4" customHeight="1">
      <c r="B52" s="38"/>
      <c r="C52" s="34" t="s">
        <v>31</v>
      </c>
      <c r="D52" s="39"/>
      <c r="E52" s="39"/>
      <c r="F52" s="32" t="str">
        <f>IF(E18="","",E18)</f>
        <v/>
      </c>
      <c r="G52" s="39"/>
      <c r="H52" s="39"/>
      <c r="I52" s="99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99"/>
      <c r="J53" s="39"/>
      <c r="K53" s="42"/>
    </row>
    <row r="54" spans="2:47" s="1" customFormat="1" ht="29.25" customHeight="1">
      <c r="B54" s="38"/>
      <c r="C54" s="123" t="s">
        <v>91</v>
      </c>
      <c r="D54" s="113"/>
      <c r="E54" s="113"/>
      <c r="F54" s="113"/>
      <c r="G54" s="113"/>
      <c r="H54" s="113"/>
      <c r="I54" s="124"/>
      <c r="J54" s="125" t="s">
        <v>92</v>
      </c>
      <c r="K54" s="126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99"/>
      <c r="J55" s="39"/>
      <c r="K55" s="42"/>
    </row>
    <row r="56" spans="2:47" s="1" customFormat="1" ht="29.25" customHeight="1">
      <c r="B56" s="38"/>
      <c r="C56" s="127" t="s">
        <v>93</v>
      </c>
      <c r="D56" s="39"/>
      <c r="E56" s="39"/>
      <c r="F56" s="39"/>
      <c r="G56" s="39"/>
      <c r="H56" s="39"/>
      <c r="I56" s="99"/>
      <c r="J56" s="109">
        <f>J101</f>
        <v>0</v>
      </c>
      <c r="K56" s="42"/>
      <c r="AU56" s="21" t="s">
        <v>94</v>
      </c>
    </row>
    <row r="57" spans="2:47" s="7" customFormat="1" ht="24.9" customHeight="1">
      <c r="B57" s="128"/>
      <c r="C57" s="129"/>
      <c r="D57" s="130" t="s">
        <v>95</v>
      </c>
      <c r="E57" s="131"/>
      <c r="F57" s="131"/>
      <c r="G57" s="131"/>
      <c r="H57" s="131"/>
      <c r="I57" s="132"/>
      <c r="J57" s="133">
        <f>J102</f>
        <v>0</v>
      </c>
      <c r="K57" s="134"/>
    </row>
    <row r="58" spans="2:47" s="8" customFormat="1" ht="19.95" customHeight="1">
      <c r="B58" s="135"/>
      <c r="C58" s="136"/>
      <c r="D58" s="137" t="s">
        <v>96</v>
      </c>
      <c r="E58" s="138"/>
      <c r="F58" s="138"/>
      <c r="G58" s="138"/>
      <c r="H58" s="138"/>
      <c r="I58" s="139"/>
      <c r="J58" s="140">
        <f>J103</f>
        <v>0</v>
      </c>
      <c r="K58" s="141"/>
    </row>
    <row r="59" spans="2:47" s="8" customFormat="1" ht="19.95" customHeight="1">
      <c r="B59" s="135"/>
      <c r="C59" s="136"/>
      <c r="D59" s="137" t="s">
        <v>97</v>
      </c>
      <c r="E59" s="138"/>
      <c r="F59" s="138"/>
      <c r="G59" s="138"/>
      <c r="H59" s="138"/>
      <c r="I59" s="139"/>
      <c r="J59" s="140">
        <f>J118</f>
        <v>0</v>
      </c>
      <c r="K59" s="141"/>
    </row>
    <row r="60" spans="2:47" s="8" customFormat="1" ht="19.95" customHeight="1">
      <c r="B60" s="135"/>
      <c r="C60" s="136"/>
      <c r="D60" s="137" t="s">
        <v>98</v>
      </c>
      <c r="E60" s="138"/>
      <c r="F60" s="138"/>
      <c r="G60" s="138"/>
      <c r="H60" s="138"/>
      <c r="I60" s="139"/>
      <c r="J60" s="140">
        <f>J130</f>
        <v>0</v>
      </c>
      <c r="K60" s="141"/>
    </row>
    <row r="61" spans="2:47" s="8" customFormat="1" ht="19.95" customHeight="1">
      <c r="B61" s="135"/>
      <c r="C61" s="136"/>
      <c r="D61" s="137" t="s">
        <v>99</v>
      </c>
      <c r="E61" s="138"/>
      <c r="F61" s="138"/>
      <c r="G61" s="138"/>
      <c r="H61" s="138"/>
      <c r="I61" s="139"/>
      <c r="J61" s="140">
        <f>J148</f>
        <v>0</v>
      </c>
      <c r="K61" s="141"/>
    </row>
    <row r="62" spans="2:47" s="8" customFormat="1" ht="19.95" customHeight="1">
      <c r="B62" s="135"/>
      <c r="C62" s="136"/>
      <c r="D62" s="137" t="s">
        <v>100</v>
      </c>
      <c r="E62" s="138"/>
      <c r="F62" s="138"/>
      <c r="G62" s="138"/>
      <c r="H62" s="138"/>
      <c r="I62" s="139"/>
      <c r="J62" s="140">
        <f>J154</f>
        <v>0</v>
      </c>
      <c r="K62" s="141"/>
    </row>
    <row r="63" spans="2:47" s="7" customFormat="1" ht="24.9" customHeight="1">
      <c r="B63" s="128"/>
      <c r="C63" s="129"/>
      <c r="D63" s="130" t="s">
        <v>101</v>
      </c>
      <c r="E63" s="131"/>
      <c r="F63" s="131"/>
      <c r="G63" s="131"/>
      <c r="H63" s="131"/>
      <c r="I63" s="132"/>
      <c r="J63" s="133">
        <f>J156</f>
        <v>0</v>
      </c>
      <c r="K63" s="134"/>
    </row>
    <row r="64" spans="2:47" s="8" customFormat="1" ht="19.95" customHeight="1">
      <c r="B64" s="135"/>
      <c r="C64" s="136"/>
      <c r="D64" s="137" t="s">
        <v>102</v>
      </c>
      <c r="E64" s="138"/>
      <c r="F64" s="138"/>
      <c r="G64" s="138"/>
      <c r="H64" s="138"/>
      <c r="I64" s="139"/>
      <c r="J64" s="140">
        <f>J157</f>
        <v>0</v>
      </c>
      <c r="K64" s="141"/>
    </row>
    <row r="65" spans="2:11" s="8" customFormat="1" ht="19.95" customHeight="1">
      <c r="B65" s="135"/>
      <c r="C65" s="136"/>
      <c r="D65" s="137" t="s">
        <v>103</v>
      </c>
      <c r="E65" s="138"/>
      <c r="F65" s="138"/>
      <c r="G65" s="138"/>
      <c r="H65" s="138"/>
      <c r="I65" s="139"/>
      <c r="J65" s="140">
        <f>J166</f>
        <v>0</v>
      </c>
      <c r="K65" s="141"/>
    </row>
    <row r="66" spans="2:11" s="8" customFormat="1" ht="19.95" customHeight="1">
      <c r="B66" s="135"/>
      <c r="C66" s="136"/>
      <c r="D66" s="137" t="s">
        <v>104</v>
      </c>
      <c r="E66" s="138"/>
      <c r="F66" s="138"/>
      <c r="G66" s="138"/>
      <c r="H66" s="138"/>
      <c r="I66" s="139"/>
      <c r="J66" s="140">
        <f>J179</f>
        <v>0</v>
      </c>
      <c r="K66" s="141"/>
    </row>
    <row r="67" spans="2:11" s="8" customFormat="1" ht="19.95" customHeight="1">
      <c r="B67" s="135"/>
      <c r="C67" s="136"/>
      <c r="D67" s="137" t="s">
        <v>105</v>
      </c>
      <c r="E67" s="138"/>
      <c r="F67" s="138"/>
      <c r="G67" s="138"/>
      <c r="H67" s="138"/>
      <c r="I67" s="139"/>
      <c r="J67" s="140">
        <f>J197</f>
        <v>0</v>
      </c>
      <c r="K67" s="141"/>
    </row>
    <row r="68" spans="2:11" s="8" customFormat="1" ht="19.95" customHeight="1">
      <c r="B68" s="135"/>
      <c r="C68" s="136"/>
      <c r="D68" s="137" t="s">
        <v>106</v>
      </c>
      <c r="E68" s="138"/>
      <c r="F68" s="138"/>
      <c r="G68" s="138"/>
      <c r="H68" s="138"/>
      <c r="I68" s="139"/>
      <c r="J68" s="140">
        <f>J199</f>
        <v>0</v>
      </c>
      <c r="K68" s="141"/>
    </row>
    <row r="69" spans="2:11" s="8" customFormat="1" ht="19.95" customHeight="1">
      <c r="B69" s="135"/>
      <c r="C69" s="136"/>
      <c r="D69" s="137" t="s">
        <v>107</v>
      </c>
      <c r="E69" s="138"/>
      <c r="F69" s="138"/>
      <c r="G69" s="138"/>
      <c r="H69" s="138"/>
      <c r="I69" s="139"/>
      <c r="J69" s="140">
        <f>J204</f>
        <v>0</v>
      </c>
      <c r="K69" s="141"/>
    </row>
    <row r="70" spans="2:11" s="8" customFormat="1" ht="19.95" customHeight="1">
      <c r="B70" s="135"/>
      <c r="C70" s="136"/>
      <c r="D70" s="137" t="s">
        <v>108</v>
      </c>
      <c r="E70" s="138"/>
      <c r="F70" s="138"/>
      <c r="G70" s="138"/>
      <c r="H70" s="138"/>
      <c r="I70" s="139"/>
      <c r="J70" s="140">
        <f>J208</f>
        <v>0</v>
      </c>
      <c r="K70" s="141"/>
    </row>
    <row r="71" spans="2:11" s="8" customFormat="1" ht="19.95" customHeight="1">
      <c r="B71" s="135"/>
      <c r="C71" s="136"/>
      <c r="D71" s="137" t="s">
        <v>109</v>
      </c>
      <c r="E71" s="138"/>
      <c r="F71" s="138"/>
      <c r="G71" s="138"/>
      <c r="H71" s="138"/>
      <c r="I71" s="139"/>
      <c r="J71" s="140">
        <f>J212</f>
        <v>0</v>
      </c>
      <c r="K71" s="141"/>
    </row>
    <row r="72" spans="2:11" s="8" customFormat="1" ht="19.95" customHeight="1">
      <c r="B72" s="135"/>
      <c r="C72" s="136"/>
      <c r="D72" s="137" t="s">
        <v>110</v>
      </c>
      <c r="E72" s="138"/>
      <c r="F72" s="138"/>
      <c r="G72" s="138"/>
      <c r="H72" s="138"/>
      <c r="I72" s="139"/>
      <c r="J72" s="140">
        <f>J224</f>
        <v>0</v>
      </c>
      <c r="K72" s="141"/>
    </row>
    <row r="73" spans="2:11" s="8" customFormat="1" ht="19.95" customHeight="1">
      <c r="B73" s="135"/>
      <c r="C73" s="136"/>
      <c r="D73" s="137" t="s">
        <v>111</v>
      </c>
      <c r="E73" s="138"/>
      <c r="F73" s="138"/>
      <c r="G73" s="138"/>
      <c r="H73" s="138"/>
      <c r="I73" s="139"/>
      <c r="J73" s="140">
        <f>J234</f>
        <v>0</v>
      </c>
      <c r="K73" s="141"/>
    </row>
    <row r="74" spans="2:11" s="8" customFormat="1" ht="19.95" customHeight="1">
      <c r="B74" s="135"/>
      <c r="C74" s="136"/>
      <c r="D74" s="137" t="s">
        <v>112</v>
      </c>
      <c r="E74" s="138"/>
      <c r="F74" s="138"/>
      <c r="G74" s="138"/>
      <c r="H74" s="138"/>
      <c r="I74" s="139"/>
      <c r="J74" s="140">
        <f>J244</f>
        <v>0</v>
      </c>
      <c r="K74" s="141"/>
    </row>
    <row r="75" spans="2:11" s="8" customFormat="1" ht="19.95" customHeight="1">
      <c r="B75" s="135"/>
      <c r="C75" s="136"/>
      <c r="D75" s="137" t="s">
        <v>113</v>
      </c>
      <c r="E75" s="138"/>
      <c r="F75" s="138"/>
      <c r="G75" s="138"/>
      <c r="H75" s="138"/>
      <c r="I75" s="139"/>
      <c r="J75" s="140">
        <f>J256</f>
        <v>0</v>
      </c>
      <c r="K75" s="141"/>
    </row>
    <row r="76" spans="2:11" s="8" customFormat="1" ht="19.95" customHeight="1">
      <c r="B76" s="135"/>
      <c r="C76" s="136"/>
      <c r="D76" s="137" t="s">
        <v>114</v>
      </c>
      <c r="E76" s="138"/>
      <c r="F76" s="138"/>
      <c r="G76" s="138"/>
      <c r="H76" s="138"/>
      <c r="I76" s="139"/>
      <c r="J76" s="140">
        <f>J258</f>
        <v>0</v>
      </c>
      <c r="K76" s="141"/>
    </row>
    <row r="77" spans="2:11" s="7" customFormat="1" ht="24.9" customHeight="1">
      <c r="B77" s="128"/>
      <c r="C77" s="129"/>
      <c r="D77" s="130" t="s">
        <v>115</v>
      </c>
      <c r="E77" s="131"/>
      <c r="F77" s="131"/>
      <c r="G77" s="131"/>
      <c r="H77" s="131"/>
      <c r="I77" s="132"/>
      <c r="J77" s="133">
        <f>J267</f>
        <v>0</v>
      </c>
      <c r="K77" s="134"/>
    </row>
    <row r="78" spans="2:11" s="8" customFormat="1" ht="19.95" customHeight="1">
      <c r="B78" s="135"/>
      <c r="C78" s="136"/>
      <c r="D78" s="137" t="s">
        <v>116</v>
      </c>
      <c r="E78" s="138"/>
      <c r="F78" s="138"/>
      <c r="G78" s="138"/>
      <c r="H78" s="138"/>
      <c r="I78" s="139"/>
      <c r="J78" s="140">
        <f>J268</f>
        <v>0</v>
      </c>
      <c r="K78" s="141"/>
    </row>
    <row r="79" spans="2:11" s="8" customFormat="1" ht="19.95" customHeight="1">
      <c r="B79" s="135"/>
      <c r="C79" s="136"/>
      <c r="D79" s="137" t="s">
        <v>117</v>
      </c>
      <c r="E79" s="138"/>
      <c r="F79" s="138"/>
      <c r="G79" s="138"/>
      <c r="H79" s="138"/>
      <c r="I79" s="139"/>
      <c r="J79" s="140">
        <f>J295</f>
        <v>0</v>
      </c>
      <c r="K79" s="141"/>
    </row>
    <row r="80" spans="2:11" s="7" customFormat="1" ht="24.9" customHeight="1">
      <c r="B80" s="128"/>
      <c r="C80" s="129"/>
      <c r="D80" s="130" t="s">
        <v>118</v>
      </c>
      <c r="E80" s="131"/>
      <c r="F80" s="131"/>
      <c r="G80" s="131"/>
      <c r="H80" s="131"/>
      <c r="I80" s="132"/>
      <c r="J80" s="133">
        <f>J304</f>
        <v>0</v>
      </c>
      <c r="K80" s="134"/>
    </row>
    <row r="81" spans="2:12" s="7" customFormat="1" ht="24.9" customHeight="1">
      <c r="B81" s="128"/>
      <c r="C81" s="129"/>
      <c r="D81" s="130" t="s">
        <v>119</v>
      </c>
      <c r="E81" s="131"/>
      <c r="F81" s="131"/>
      <c r="G81" s="131"/>
      <c r="H81" s="131"/>
      <c r="I81" s="132"/>
      <c r="J81" s="133">
        <f>J317</f>
        <v>0</v>
      </c>
      <c r="K81" s="134"/>
    </row>
    <row r="82" spans="2:12" s="1" customFormat="1" ht="21.75" customHeight="1">
      <c r="B82" s="38"/>
      <c r="C82" s="39"/>
      <c r="D82" s="39"/>
      <c r="E82" s="39"/>
      <c r="F82" s="39"/>
      <c r="G82" s="39"/>
      <c r="H82" s="39"/>
      <c r="I82" s="99"/>
      <c r="J82" s="39"/>
      <c r="K82" s="42"/>
    </row>
    <row r="83" spans="2:12" s="1" customFormat="1" ht="6.9" customHeight="1">
      <c r="B83" s="53"/>
      <c r="C83" s="54"/>
      <c r="D83" s="54"/>
      <c r="E83" s="54"/>
      <c r="F83" s="54"/>
      <c r="G83" s="54"/>
      <c r="H83" s="54"/>
      <c r="I83" s="120"/>
      <c r="J83" s="54"/>
      <c r="K83" s="55"/>
    </row>
    <row r="87" spans="2:12" s="1" customFormat="1" ht="6.9" customHeight="1">
      <c r="B87" s="56"/>
      <c r="C87" s="57"/>
      <c r="D87" s="57"/>
      <c r="E87" s="57"/>
      <c r="F87" s="57"/>
      <c r="G87" s="57"/>
      <c r="H87" s="57"/>
      <c r="I87" s="121"/>
      <c r="J87" s="57"/>
      <c r="K87" s="57"/>
      <c r="L87" s="38"/>
    </row>
    <row r="88" spans="2:12" s="1" customFormat="1" ht="36.9" customHeight="1">
      <c r="B88" s="38"/>
      <c r="C88" s="58" t="s">
        <v>120</v>
      </c>
      <c r="L88" s="38"/>
    </row>
    <row r="89" spans="2:12" s="1" customFormat="1" ht="6.9" customHeight="1">
      <c r="B89" s="38"/>
      <c r="L89" s="38"/>
    </row>
    <row r="90" spans="2:12" s="1" customFormat="1" ht="14.4" customHeight="1">
      <c r="B90" s="38"/>
      <c r="C90" s="60" t="s">
        <v>19</v>
      </c>
      <c r="L90" s="38"/>
    </row>
    <row r="91" spans="2:12" s="1" customFormat="1" ht="22.5" customHeight="1">
      <c r="B91" s="38"/>
      <c r="E91" s="328" t="str">
        <f>E7</f>
        <v>Rekonstrukce rozšíření WC MěÚ Cheb</v>
      </c>
      <c r="F91" s="329"/>
      <c r="G91" s="329"/>
      <c r="H91" s="329"/>
      <c r="L91" s="38"/>
    </row>
    <row r="92" spans="2:12" s="1" customFormat="1" ht="14.4" customHeight="1">
      <c r="B92" s="38"/>
      <c r="C92" s="60" t="s">
        <v>88</v>
      </c>
      <c r="L92" s="38"/>
    </row>
    <row r="93" spans="2:12" s="1" customFormat="1" ht="23.25" customHeight="1">
      <c r="B93" s="38"/>
      <c r="E93" s="305" t="str">
        <f>E9</f>
        <v>10 - Stavební část</v>
      </c>
      <c r="F93" s="330"/>
      <c r="G93" s="330"/>
      <c r="H93" s="330"/>
      <c r="L93" s="38"/>
    </row>
    <row r="94" spans="2:12" s="1" customFormat="1" ht="6.9" customHeight="1">
      <c r="B94" s="38"/>
      <c r="L94" s="38"/>
    </row>
    <row r="95" spans="2:12" s="1" customFormat="1" ht="18" customHeight="1">
      <c r="B95" s="38"/>
      <c r="C95" s="60" t="s">
        <v>23</v>
      </c>
      <c r="F95" s="142" t="str">
        <f>F12</f>
        <v>Cheb</v>
      </c>
      <c r="I95" s="143" t="s">
        <v>25</v>
      </c>
      <c r="J95" s="64" t="str">
        <f>IF(J12="","",J12)</f>
        <v>25.02.2017</v>
      </c>
      <c r="L95" s="38"/>
    </row>
    <row r="96" spans="2:12" s="1" customFormat="1" ht="6.9" customHeight="1">
      <c r="B96" s="38"/>
      <c r="L96" s="38"/>
    </row>
    <row r="97" spans="2:65" s="1" customFormat="1" ht="13.2">
      <c r="B97" s="38"/>
      <c r="C97" s="60" t="s">
        <v>27</v>
      </c>
      <c r="F97" s="142" t="str">
        <f>E15</f>
        <v>Město Cheb</v>
      </c>
      <c r="I97" s="143" t="s">
        <v>33</v>
      </c>
      <c r="J97" s="142" t="str">
        <f>E21</f>
        <v>MgA.Hana Fischerová</v>
      </c>
      <c r="L97" s="38"/>
    </row>
    <row r="98" spans="2:65" s="1" customFormat="1" ht="14.4" customHeight="1">
      <c r="B98" s="38"/>
      <c r="C98" s="60" t="s">
        <v>31</v>
      </c>
      <c r="F98" s="142" t="str">
        <f>IF(E18="","",E18)</f>
        <v/>
      </c>
      <c r="L98" s="38"/>
    </row>
    <row r="99" spans="2:65" s="1" customFormat="1" ht="10.35" customHeight="1">
      <c r="B99" s="38"/>
      <c r="L99" s="38"/>
    </row>
    <row r="100" spans="2:65" s="9" customFormat="1" ht="29.25" customHeight="1">
      <c r="B100" s="144"/>
      <c r="C100" s="145" t="s">
        <v>121</v>
      </c>
      <c r="D100" s="146" t="s">
        <v>56</v>
      </c>
      <c r="E100" s="146" t="s">
        <v>52</v>
      </c>
      <c r="F100" s="146" t="s">
        <v>122</v>
      </c>
      <c r="G100" s="146" t="s">
        <v>123</v>
      </c>
      <c r="H100" s="146" t="s">
        <v>124</v>
      </c>
      <c r="I100" s="147" t="s">
        <v>125</v>
      </c>
      <c r="J100" s="146" t="s">
        <v>92</v>
      </c>
      <c r="K100" s="148" t="s">
        <v>126</v>
      </c>
      <c r="L100" s="144"/>
      <c r="M100" s="70" t="s">
        <v>127</v>
      </c>
      <c r="N100" s="71" t="s">
        <v>41</v>
      </c>
      <c r="O100" s="71" t="s">
        <v>128</v>
      </c>
      <c r="P100" s="71" t="s">
        <v>129</v>
      </c>
      <c r="Q100" s="71" t="s">
        <v>130</v>
      </c>
      <c r="R100" s="71" t="s">
        <v>131</v>
      </c>
      <c r="S100" s="71" t="s">
        <v>132</v>
      </c>
      <c r="T100" s="72" t="s">
        <v>133</v>
      </c>
    </row>
    <row r="101" spans="2:65" s="1" customFormat="1" ht="29.25" customHeight="1">
      <c r="B101" s="38"/>
      <c r="C101" s="74" t="s">
        <v>93</v>
      </c>
      <c r="J101" s="149">
        <f>BK101</f>
        <v>0</v>
      </c>
      <c r="L101" s="38"/>
      <c r="M101" s="73"/>
      <c r="N101" s="65"/>
      <c r="O101" s="65"/>
      <c r="P101" s="150">
        <f>P102+P156+P267+P304+P317</f>
        <v>0</v>
      </c>
      <c r="Q101" s="65"/>
      <c r="R101" s="150">
        <f>R102+R156+R267+R304+R317</f>
        <v>9.6353778000000005</v>
      </c>
      <c r="S101" s="65"/>
      <c r="T101" s="151">
        <f>T102+T156+T267+T304+T317</f>
        <v>13.944252210000002</v>
      </c>
      <c r="AT101" s="21" t="s">
        <v>70</v>
      </c>
      <c r="AU101" s="21" t="s">
        <v>94</v>
      </c>
      <c r="BK101" s="152">
        <f>BK102+BK156+BK267+BK304+BK317</f>
        <v>0</v>
      </c>
    </row>
    <row r="102" spans="2:65" s="10" customFormat="1" ht="37.35" customHeight="1">
      <c r="B102" s="153"/>
      <c r="D102" s="154" t="s">
        <v>70</v>
      </c>
      <c r="E102" s="155" t="s">
        <v>134</v>
      </c>
      <c r="F102" s="155" t="s">
        <v>135</v>
      </c>
      <c r="I102" s="156"/>
      <c r="J102" s="157">
        <f>BK102</f>
        <v>0</v>
      </c>
      <c r="L102" s="153"/>
      <c r="M102" s="158"/>
      <c r="N102" s="159"/>
      <c r="O102" s="159"/>
      <c r="P102" s="160">
        <f>P103+P118+P130+P148+P154</f>
        <v>0</v>
      </c>
      <c r="Q102" s="159"/>
      <c r="R102" s="160">
        <f>R103+R118+R130+R148+R154</f>
        <v>6.7598482200000003</v>
      </c>
      <c r="S102" s="159"/>
      <c r="T102" s="161">
        <f>T103+T118+T130+T148+T154</f>
        <v>13.673140000000002</v>
      </c>
      <c r="AR102" s="154" t="s">
        <v>79</v>
      </c>
      <c r="AT102" s="162" t="s">
        <v>70</v>
      </c>
      <c r="AU102" s="162" t="s">
        <v>71</v>
      </c>
      <c r="AY102" s="154" t="s">
        <v>136</v>
      </c>
      <c r="BK102" s="163">
        <f>BK103+BK118+BK130+BK148+BK154</f>
        <v>0</v>
      </c>
    </row>
    <row r="103" spans="2:65" s="10" customFormat="1" ht="19.95" customHeight="1">
      <c r="B103" s="153"/>
      <c r="D103" s="164" t="s">
        <v>70</v>
      </c>
      <c r="E103" s="165" t="s">
        <v>137</v>
      </c>
      <c r="F103" s="165" t="s">
        <v>138</v>
      </c>
      <c r="I103" s="156"/>
      <c r="J103" s="166">
        <f>BK103</f>
        <v>0</v>
      </c>
      <c r="L103" s="153"/>
      <c r="M103" s="158"/>
      <c r="N103" s="159"/>
      <c r="O103" s="159"/>
      <c r="P103" s="160">
        <f>SUM(P104:P117)</f>
        <v>0</v>
      </c>
      <c r="Q103" s="159"/>
      <c r="R103" s="160">
        <f>SUM(R104:R117)</f>
        <v>4.7967764200000005</v>
      </c>
      <c r="S103" s="159"/>
      <c r="T103" s="161">
        <f>SUM(T104:T117)</f>
        <v>0</v>
      </c>
      <c r="AR103" s="154" t="s">
        <v>79</v>
      </c>
      <c r="AT103" s="162" t="s">
        <v>70</v>
      </c>
      <c r="AU103" s="162" t="s">
        <v>79</v>
      </c>
      <c r="AY103" s="154" t="s">
        <v>136</v>
      </c>
      <c r="BK103" s="163">
        <f>SUM(BK104:BK117)</f>
        <v>0</v>
      </c>
    </row>
    <row r="104" spans="2:65" s="1" customFormat="1" ht="31.5" customHeight="1">
      <c r="B104" s="167"/>
      <c r="C104" s="168" t="s">
        <v>79</v>
      </c>
      <c r="D104" s="168" t="s">
        <v>139</v>
      </c>
      <c r="E104" s="169" t="s">
        <v>140</v>
      </c>
      <c r="F104" s="170" t="s">
        <v>141</v>
      </c>
      <c r="G104" s="171" t="s">
        <v>142</v>
      </c>
      <c r="H104" s="172">
        <v>19.242000000000001</v>
      </c>
      <c r="I104" s="173"/>
      <c r="J104" s="174">
        <f>ROUND(I104*H104,2)</f>
        <v>0</v>
      </c>
      <c r="K104" s="170" t="s">
        <v>143</v>
      </c>
      <c r="L104" s="38"/>
      <c r="M104" s="175" t="s">
        <v>5</v>
      </c>
      <c r="N104" s="176" t="s">
        <v>42</v>
      </c>
      <c r="O104" s="39"/>
      <c r="P104" s="177">
        <f>O104*H104</f>
        <v>0</v>
      </c>
      <c r="Q104" s="177">
        <v>5.2170000000000001E-2</v>
      </c>
      <c r="R104" s="177">
        <f>Q104*H104</f>
        <v>1.00385514</v>
      </c>
      <c r="S104" s="177">
        <v>0</v>
      </c>
      <c r="T104" s="178">
        <f>S104*H104</f>
        <v>0</v>
      </c>
      <c r="AR104" s="21" t="s">
        <v>144</v>
      </c>
      <c r="AT104" s="21" t="s">
        <v>139</v>
      </c>
      <c r="AU104" s="21" t="s">
        <v>81</v>
      </c>
      <c r="AY104" s="21" t="s">
        <v>136</v>
      </c>
      <c r="BE104" s="179">
        <f>IF(N104="základní",J104,0)</f>
        <v>0</v>
      </c>
      <c r="BF104" s="179">
        <f>IF(N104="snížená",J104,0)</f>
        <v>0</v>
      </c>
      <c r="BG104" s="179">
        <f>IF(N104="zákl. přenesená",J104,0)</f>
        <v>0</v>
      </c>
      <c r="BH104" s="179">
        <f>IF(N104="sníž. přenesená",J104,0)</f>
        <v>0</v>
      </c>
      <c r="BI104" s="179">
        <f>IF(N104="nulová",J104,0)</f>
        <v>0</v>
      </c>
      <c r="BJ104" s="21" t="s">
        <v>79</v>
      </c>
      <c r="BK104" s="179">
        <f>ROUND(I104*H104,2)</f>
        <v>0</v>
      </c>
      <c r="BL104" s="21" t="s">
        <v>144</v>
      </c>
      <c r="BM104" s="21" t="s">
        <v>145</v>
      </c>
    </row>
    <row r="105" spans="2:65" s="11" customFormat="1" ht="12">
      <c r="B105" s="180"/>
      <c r="D105" s="181" t="s">
        <v>146</v>
      </c>
      <c r="E105" s="182" t="s">
        <v>5</v>
      </c>
      <c r="F105" s="183" t="s">
        <v>147</v>
      </c>
      <c r="H105" s="184">
        <v>4.4950000000000001</v>
      </c>
      <c r="I105" s="185"/>
      <c r="L105" s="180"/>
      <c r="M105" s="186"/>
      <c r="N105" s="187"/>
      <c r="O105" s="187"/>
      <c r="P105" s="187"/>
      <c r="Q105" s="187"/>
      <c r="R105" s="187"/>
      <c r="S105" s="187"/>
      <c r="T105" s="188"/>
      <c r="AT105" s="182" t="s">
        <v>146</v>
      </c>
      <c r="AU105" s="182" t="s">
        <v>81</v>
      </c>
      <c r="AV105" s="11" t="s">
        <v>81</v>
      </c>
      <c r="AW105" s="11" t="s">
        <v>35</v>
      </c>
      <c r="AX105" s="11" t="s">
        <v>71</v>
      </c>
      <c r="AY105" s="182" t="s">
        <v>136</v>
      </c>
    </row>
    <row r="106" spans="2:65" s="11" customFormat="1" ht="12">
      <c r="B106" s="180"/>
      <c r="D106" s="181" t="s">
        <v>146</v>
      </c>
      <c r="E106" s="182" t="s">
        <v>5</v>
      </c>
      <c r="F106" s="183" t="s">
        <v>148</v>
      </c>
      <c r="H106" s="184">
        <v>1.45</v>
      </c>
      <c r="I106" s="185"/>
      <c r="L106" s="180"/>
      <c r="M106" s="186"/>
      <c r="N106" s="187"/>
      <c r="O106" s="187"/>
      <c r="P106" s="187"/>
      <c r="Q106" s="187"/>
      <c r="R106" s="187"/>
      <c r="S106" s="187"/>
      <c r="T106" s="188"/>
      <c r="AT106" s="182" t="s">
        <v>146</v>
      </c>
      <c r="AU106" s="182" t="s">
        <v>81</v>
      </c>
      <c r="AV106" s="11" t="s">
        <v>81</v>
      </c>
      <c r="AW106" s="11" t="s">
        <v>35</v>
      </c>
      <c r="AX106" s="11" t="s">
        <v>71</v>
      </c>
      <c r="AY106" s="182" t="s">
        <v>136</v>
      </c>
    </row>
    <row r="107" spans="2:65" s="11" customFormat="1" ht="12">
      <c r="B107" s="180"/>
      <c r="D107" s="181" t="s">
        <v>146</v>
      </c>
      <c r="E107" s="182" t="s">
        <v>5</v>
      </c>
      <c r="F107" s="183" t="s">
        <v>149</v>
      </c>
      <c r="H107" s="184">
        <v>2.9</v>
      </c>
      <c r="I107" s="185"/>
      <c r="L107" s="180"/>
      <c r="M107" s="186"/>
      <c r="N107" s="187"/>
      <c r="O107" s="187"/>
      <c r="P107" s="187"/>
      <c r="Q107" s="187"/>
      <c r="R107" s="187"/>
      <c r="S107" s="187"/>
      <c r="T107" s="188"/>
      <c r="AT107" s="182" t="s">
        <v>146</v>
      </c>
      <c r="AU107" s="182" t="s">
        <v>81</v>
      </c>
      <c r="AV107" s="11" t="s">
        <v>81</v>
      </c>
      <c r="AW107" s="11" t="s">
        <v>35</v>
      </c>
      <c r="AX107" s="11" t="s">
        <v>71</v>
      </c>
      <c r="AY107" s="182" t="s">
        <v>136</v>
      </c>
    </row>
    <row r="108" spans="2:65" s="11" customFormat="1" ht="12">
      <c r="B108" s="180"/>
      <c r="D108" s="181" t="s">
        <v>146</v>
      </c>
      <c r="E108" s="182" t="s">
        <v>5</v>
      </c>
      <c r="F108" s="183" t="s">
        <v>150</v>
      </c>
      <c r="H108" s="184">
        <v>1.8420000000000001</v>
      </c>
      <c r="I108" s="185"/>
      <c r="L108" s="180"/>
      <c r="M108" s="186"/>
      <c r="N108" s="187"/>
      <c r="O108" s="187"/>
      <c r="P108" s="187"/>
      <c r="Q108" s="187"/>
      <c r="R108" s="187"/>
      <c r="S108" s="187"/>
      <c r="T108" s="188"/>
      <c r="AT108" s="182" t="s">
        <v>146</v>
      </c>
      <c r="AU108" s="182" t="s">
        <v>81</v>
      </c>
      <c r="AV108" s="11" t="s">
        <v>81</v>
      </c>
      <c r="AW108" s="11" t="s">
        <v>35</v>
      </c>
      <c r="AX108" s="11" t="s">
        <v>71</v>
      </c>
      <c r="AY108" s="182" t="s">
        <v>136</v>
      </c>
    </row>
    <row r="109" spans="2:65" s="11" customFormat="1" ht="12">
      <c r="B109" s="180"/>
      <c r="D109" s="181" t="s">
        <v>146</v>
      </c>
      <c r="E109" s="182" t="s">
        <v>5</v>
      </c>
      <c r="F109" s="183" t="s">
        <v>151</v>
      </c>
      <c r="H109" s="184">
        <v>5.0750000000000002</v>
      </c>
      <c r="I109" s="185"/>
      <c r="L109" s="180"/>
      <c r="M109" s="186"/>
      <c r="N109" s="187"/>
      <c r="O109" s="187"/>
      <c r="P109" s="187"/>
      <c r="Q109" s="187"/>
      <c r="R109" s="187"/>
      <c r="S109" s="187"/>
      <c r="T109" s="188"/>
      <c r="AT109" s="182" t="s">
        <v>146</v>
      </c>
      <c r="AU109" s="182" t="s">
        <v>81</v>
      </c>
      <c r="AV109" s="11" t="s">
        <v>81</v>
      </c>
      <c r="AW109" s="11" t="s">
        <v>35</v>
      </c>
      <c r="AX109" s="11" t="s">
        <v>71</v>
      </c>
      <c r="AY109" s="182" t="s">
        <v>136</v>
      </c>
    </row>
    <row r="110" spans="2:65" s="11" customFormat="1" ht="12">
      <c r="B110" s="180"/>
      <c r="D110" s="189" t="s">
        <v>146</v>
      </c>
      <c r="E110" s="190" t="s">
        <v>5</v>
      </c>
      <c r="F110" s="191" t="s">
        <v>152</v>
      </c>
      <c r="H110" s="192">
        <v>3.48</v>
      </c>
      <c r="I110" s="185"/>
      <c r="L110" s="180"/>
      <c r="M110" s="186"/>
      <c r="N110" s="187"/>
      <c r="O110" s="187"/>
      <c r="P110" s="187"/>
      <c r="Q110" s="187"/>
      <c r="R110" s="187"/>
      <c r="S110" s="187"/>
      <c r="T110" s="188"/>
      <c r="AT110" s="182" t="s">
        <v>146</v>
      </c>
      <c r="AU110" s="182" t="s">
        <v>81</v>
      </c>
      <c r="AV110" s="11" t="s">
        <v>81</v>
      </c>
      <c r="AW110" s="11" t="s">
        <v>35</v>
      </c>
      <c r="AX110" s="11" t="s">
        <v>71</v>
      </c>
      <c r="AY110" s="182" t="s">
        <v>136</v>
      </c>
    </row>
    <row r="111" spans="2:65" s="1" customFormat="1" ht="31.5" customHeight="1">
      <c r="B111" s="167"/>
      <c r="C111" s="168" t="s">
        <v>81</v>
      </c>
      <c r="D111" s="168" t="s">
        <v>139</v>
      </c>
      <c r="E111" s="169" t="s">
        <v>153</v>
      </c>
      <c r="F111" s="170" t="s">
        <v>154</v>
      </c>
      <c r="G111" s="171" t="s">
        <v>142</v>
      </c>
      <c r="H111" s="172">
        <v>54.264000000000003</v>
      </c>
      <c r="I111" s="173"/>
      <c r="J111" s="174">
        <f>ROUND(I111*H111,2)</f>
        <v>0</v>
      </c>
      <c r="K111" s="170" t="s">
        <v>143</v>
      </c>
      <c r="L111" s="38"/>
      <c r="M111" s="175" t="s">
        <v>5</v>
      </c>
      <c r="N111" s="176" t="s">
        <v>42</v>
      </c>
      <c r="O111" s="39"/>
      <c r="P111" s="177">
        <f>O111*H111</f>
        <v>0</v>
      </c>
      <c r="Q111" s="177">
        <v>6.9819999999999993E-2</v>
      </c>
      <c r="R111" s="177">
        <f>Q111*H111</f>
        <v>3.78871248</v>
      </c>
      <c r="S111" s="177">
        <v>0</v>
      </c>
      <c r="T111" s="178">
        <f>S111*H111</f>
        <v>0</v>
      </c>
      <c r="AR111" s="21" t="s">
        <v>144</v>
      </c>
      <c r="AT111" s="21" t="s">
        <v>139</v>
      </c>
      <c r="AU111" s="21" t="s">
        <v>81</v>
      </c>
      <c r="AY111" s="21" t="s">
        <v>136</v>
      </c>
      <c r="BE111" s="179">
        <f>IF(N111="základní",J111,0)</f>
        <v>0</v>
      </c>
      <c r="BF111" s="179">
        <f>IF(N111="snížená",J111,0)</f>
        <v>0</v>
      </c>
      <c r="BG111" s="179">
        <f>IF(N111="zákl. přenesená",J111,0)</f>
        <v>0</v>
      </c>
      <c r="BH111" s="179">
        <f>IF(N111="sníž. přenesená",J111,0)</f>
        <v>0</v>
      </c>
      <c r="BI111" s="179">
        <f>IF(N111="nulová",J111,0)</f>
        <v>0</v>
      </c>
      <c r="BJ111" s="21" t="s">
        <v>79</v>
      </c>
      <c r="BK111" s="179">
        <f>ROUND(I111*H111,2)</f>
        <v>0</v>
      </c>
      <c r="BL111" s="21" t="s">
        <v>144</v>
      </c>
      <c r="BM111" s="21" t="s">
        <v>155</v>
      </c>
    </row>
    <row r="112" spans="2:65" s="11" customFormat="1" ht="12">
      <c r="B112" s="180"/>
      <c r="D112" s="181" t="s">
        <v>146</v>
      </c>
      <c r="E112" s="182" t="s">
        <v>5</v>
      </c>
      <c r="F112" s="183" t="s">
        <v>156</v>
      </c>
      <c r="H112" s="184">
        <v>64.263999999999996</v>
      </c>
      <c r="I112" s="185"/>
      <c r="L112" s="180"/>
      <c r="M112" s="186"/>
      <c r="N112" s="187"/>
      <c r="O112" s="187"/>
      <c r="P112" s="187"/>
      <c r="Q112" s="187"/>
      <c r="R112" s="187"/>
      <c r="S112" s="187"/>
      <c r="T112" s="188"/>
      <c r="AT112" s="182" t="s">
        <v>146</v>
      </c>
      <c r="AU112" s="182" t="s">
        <v>81</v>
      </c>
      <c r="AV112" s="11" t="s">
        <v>81</v>
      </c>
      <c r="AW112" s="11" t="s">
        <v>35</v>
      </c>
      <c r="AX112" s="11" t="s">
        <v>71</v>
      </c>
      <c r="AY112" s="182" t="s">
        <v>136</v>
      </c>
    </row>
    <row r="113" spans="2:65" s="11" customFormat="1" ht="12">
      <c r="B113" s="180"/>
      <c r="D113" s="189" t="s">
        <v>146</v>
      </c>
      <c r="E113" s="190" t="s">
        <v>5</v>
      </c>
      <c r="F113" s="191" t="s">
        <v>157</v>
      </c>
      <c r="H113" s="192">
        <v>-10</v>
      </c>
      <c r="I113" s="185"/>
      <c r="L113" s="180"/>
      <c r="M113" s="186"/>
      <c r="N113" s="187"/>
      <c r="O113" s="187"/>
      <c r="P113" s="187"/>
      <c r="Q113" s="187"/>
      <c r="R113" s="187"/>
      <c r="S113" s="187"/>
      <c r="T113" s="188"/>
      <c r="AT113" s="182" t="s">
        <v>146</v>
      </c>
      <c r="AU113" s="182" t="s">
        <v>81</v>
      </c>
      <c r="AV113" s="11" t="s">
        <v>81</v>
      </c>
      <c r="AW113" s="11" t="s">
        <v>35</v>
      </c>
      <c r="AX113" s="11" t="s">
        <v>71</v>
      </c>
      <c r="AY113" s="182" t="s">
        <v>136</v>
      </c>
    </row>
    <row r="114" spans="2:65" s="1" customFormat="1" ht="22.5" customHeight="1">
      <c r="B114" s="167"/>
      <c r="C114" s="168" t="s">
        <v>137</v>
      </c>
      <c r="D114" s="168" t="s">
        <v>139</v>
      </c>
      <c r="E114" s="169" t="s">
        <v>158</v>
      </c>
      <c r="F114" s="170" t="s">
        <v>159</v>
      </c>
      <c r="G114" s="171" t="s">
        <v>160</v>
      </c>
      <c r="H114" s="172">
        <v>22.16</v>
      </c>
      <c r="I114" s="173"/>
      <c r="J114" s="174">
        <f>ROUND(I114*H114,2)</f>
        <v>0</v>
      </c>
      <c r="K114" s="170" t="s">
        <v>143</v>
      </c>
      <c r="L114" s="38"/>
      <c r="M114" s="175" t="s">
        <v>5</v>
      </c>
      <c r="N114" s="176" t="s">
        <v>42</v>
      </c>
      <c r="O114" s="39"/>
      <c r="P114" s="177">
        <f>O114*H114</f>
        <v>0</v>
      </c>
      <c r="Q114" s="177">
        <v>8.0000000000000007E-5</v>
      </c>
      <c r="R114" s="177">
        <f>Q114*H114</f>
        <v>1.7728000000000002E-3</v>
      </c>
      <c r="S114" s="177">
        <v>0</v>
      </c>
      <c r="T114" s="178">
        <f>S114*H114</f>
        <v>0</v>
      </c>
      <c r="AR114" s="21" t="s">
        <v>144</v>
      </c>
      <c r="AT114" s="21" t="s">
        <v>139</v>
      </c>
      <c r="AU114" s="21" t="s">
        <v>81</v>
      </c>
      <c r="AY114" s="21" t="s">
        <v>136</v>
      </c>
      <c r="BE114" s="179">
        <f>IF(N114="základní",J114,0)</f>
        <v>0</v>
      </c>
      <c r="BF114" s="179">
        <f>IF(N114="snížená",J114,0)</f>
        <v>0</v>
      </c>
      <c r="BG114" s="179">
        <f>IF(N114="zákl. přenesená",J114,0)</f>
        <v>0</v>
      </c>
      <c r="BH114" s="179">
        <f>IF(N114="sníž. přenesená",J114,0)</f>
        <v>0</v>
      </c>
      <c r="BI114" s="179">
        <f>IF(N114="nulová",J114,0)</f>
        <v>0</v>
      </c>
      <c r="BJ114" s="21" t="s">
        <v>79</v>
      </c>
      <c r="BK114" s="179">
        <f>ROUND(I114*H114,2)</f>
        <v>0</v>
      </c>
      <c r="BL114" s="21" t="s">
        <v>144</v>
      </c>
      <c r="BM114" s="21" t="s">
        <v>161</v>
      </c>
    </row>
    <row r="115" spans="2:65" s="11" customFormat="1" ht="12">
      <c r="B115" s="180"/>
      <c r="D115" s="189" t="s">
        <v>146</v>
      </c>
      <c r="E115" s="190" t="s">
        <v>5</v>
      </c>
      <c r="F115" s="191" t="s">
        <v>162</v>
      </c>
      <c r="H115" s="192">
        <v>22.16</v>
      </c>
      <c r="I115" s="185"/>
      <c r="L115" s="180"/>
      <c r="M115" s="186"/>
      <c r="N115" s="187"/>
      <c r="O115" s="187"/>
      <c r="P115" s="187"/>
      <c r="Q115" s="187"/>
      <c r="R115" s="187"/>
      <c r="S115" s="187"/>
      <c r="T115" s="188"/>
      <c r="AT115" s="182" t="s">
        <v>146</v>
      </c>
      <c r="AU115" s="182" t="s">
        <v>81</v>
      </c>
      <c r="AV115" s="11" t="s">
        <v>81</v>
      </c>
      <c r="AW115" s="11" t="s">
        <v>35</v>
      </c>
      <c r="AX115" s="11" t="s">
        <v>79</v>
      </c>
      <c r="AY115" s="182" t="s">
        <v>136</v>
      </c>
    </row>
    <row r="116" spans="2:65" s="1" customFormat="1" ht="22.5" customHeight="1">
      <c r="B116" s="167"/>
      <c r="C116" s="168" t="s">
        <v>144</v>
      </c>
      <c r="D116" s="168" t="s">
        <v>139</v>
      </c>
      <c r="E116" s="169" t="s">
        <v>163</v>
      </c>
      <c r="F116" s="170" t="s">
        <v>164</v>
      </c>
      <c r="G116" s="171" t="s">
        <v>160</v>
      </c>
      <c r="H116" s="172">
        <v>17.399999999999999</v>
      </c>
      <c r="I116" s="173"/>
      <c r="J116" s="174">
        <f>ROUND(I116*H116,2)</f>
        <v>0</v>
      </c>
      <c r="K116" s="170" t="s">
        <v>143</v>
      </c>
      <c r="L116" s="38"/>
      <c r="M116" s="175" t="s">
        <v>5</v>
      </c>
      <c r="N116" s="176" t="s">
        <v>42</v>
      </c>
      <c r="O116" s="39"/>
      <c r="P116" s="177">
        <f>O116*H116</f>
        <v>0</v>
      </c>
      <c r="Q116" s="177">
        <v>1.3999999999999999E-4</v>
      </c>
      <c r="R116" s="177">
        <f>Q116*H116</f>
        <v>2.4359999999999998E-3</v>
      </c>
      <c r="S116" s="177">
        <v>0</v>
      </c>
      <c r="T116" s="178">
        <f>S116*H116</f>
        <v>0</v>
      </c>
      <c r="AR116" s="21" t="s">
        <v>144</v>
      </c>
      <c r="AT116" s="21" t="s">
        <v>139</v>
      </c>
      <c r="AU116" s="21" t="s">
        <v>81</v>
      </c>
      <c r="AY116" s="21" t="s">
        <v>136</v>
      </c>
      <c r="BE116" s="179">
        <f>IF(N116="základní",J116,0)</f>
        <v>0</v>
      </c>
      <c r="BF116" s="179">
        <f>IF(N116="snížená",J116,0)</f>
        <v>0</v>
      </c>
      <c r="BG116" s="179">
        <f>IF(N116="zákl. přenesená",J116,0)</f>
        <v>0</v>
      </c>
      <c r="BH116" s="179">
        <f>IF(N116="sníž. přenesená",J116,0)</f>
        <v>0</v>
      </c>
      <c r="BI116" s="179">
        <f>IF(N116="nulová",J116,0)</f>
        <v>0</v>
      </c>
      <c r="BJ116" s="21" t="s">
        <v>79</v>
      </c>
      <c r="BK116" s="179">
        <f>ROUND(I116*H116,2)</f>
        <v>0</v>
      </c>
      <c r="BL116" s="21" t="s">
        <v>144</v>
      </c>
      <c r="BM116" s="21" t="s">
        <v>165</v>
      </c>
    </row>
    <row r="117" spans="2:65" s="11" customFormat="1" ht="12">
      <c r="B117" s="180"/>
      <c r="D117" s="181" t="s">
        <v>146</v>
      </c>
      <c r="E117" s="182" t="s">
        <v>5</v>
      </c>
      <c r="F117" s="183" t="s">
        <v>166</v>
      </c>
      <c r="H117" s="184">
        <v>17.399999999999999</v>
      </c>
      <c r="I117" s="185"/>
      <c r="L117" s="180"/>
      <c r="M117" s="186"/>
      <c r="N117" s="187"/>
      <c r="O117" s="187"/>
      <c r="P117" s="187"/>
      <c r="Q117" s="187"/>
      <c r="R117" s="187"/>
      <c r="S117" s="187"/>
      <c r="T117" s="188"/>
      <c r="AT117" s="182" t="s">
        <v>146</v>
      </c>
      <c r="AU117" s="182" t="s">
        <v>81</v>
      </c>
      <c r="AV117" s="11" t="s">
        <v>81</v>
      </c>
      <c r="AW117" s="11" t="s">
        <v>35</v>
      </c>
      <c r="AX117" s="11" t="s">
        <v>79</v>
      </c>
      <c r="AY117" s="182" t="s">
        <v>136</v>
      </c>
    </row>
    <row r="118" spans="2:65" s="10" customFormat="1" ht="29.85" customHeight="1">
      <c r="B118" s="153"/>
      <c r="D118" s="164" t="s">
        <v>70</v>
      </c>
      <c r="E118" s="165" t="s">
        <v>167</v>
      </c>
      <c r="F118" s="165" t="s">
        <v>168</v>
      </c>
      <c r="I118" s="156"/>
      <c r="J118" s="166">
        <f>BK118</f>
        <v>0</v>
      </c>
      <c r="L118" s="153"/>
      <c r="M118" s="158"/>
      <c r="N118" s="159"/>
      <c r="O118" s="159"/>
      <c r="P118" s="160">
        <f>SUM(P119:P129)</f>
        <v>0</v>
      </c>
      <c r="Q118" s="159"/>
      <c r="R118" s="160">
        <f>SUM(R119:R129)</f>
        <v>1.9597938000000001</v>
      </c>
      <c r="S118" s="159"/>
      <c r="T118" s="161">
        <f>SUM(T119:T129)</f>
        <v>0</v>
      </c>
      <c r="AR118" s="154" t="s">
        <v>79</v>
      </c>
      <c r="AT118" s="162" t="s">
        <v>70</v>
      </c>
      <c r="AU118" s="162" t="s">
        <v>79</v>
      </c>
      <c r="AY118" s="154" t="s">
        <v>136</v>
      </c>
      <c r="BK118" s="163">
        <f>SUM(BK119:BK129)</f>
        <v>0</v>
      </c>
    </row>
    <row r="119" spans="2:65" s="1" customFormat="1" ht="31.5" customHeight="1">
      <c r="B119" s="167"/>
      <c r="C119" s="168" t="s">
        <v>169</v>
      </c>
      <c r="D119" s="168" t="s">
        <v>139</v>
      </c>
      <c r="E119" s="169" t="s">
        <v>170</v>
      </c>
      <c r="F119" s="170" t="s">
        <v>171</v>
      </c>
      <c r="G119" s="171" t="s">
        <v>142</v>
      </c>
      <c r="H119" s="172">
        <v>108.82</v>
      </c>
      <c r="I119" s="173"/>
      <c r="J119" s="174">
        <f>ROUND(I119*H119,2)</f>
        <v>0</v>
      </c>
      <c r="K119" s="170" t="s">
        <v>143</v>
      </c>
      <c r="L119" s="38"/>
      <c r="M119" s="175" t="s">
        <v>5</v>
      </c>
      <c r="N119" s="176" t="s">
        <v>42</v>
      </c>
      <c r="O119" s="39"/>
      <c r="P119" s="177">
        <f>O119*H119</f>
        <v>0</v>
      </c>
      <c r="Q119" s="177">
        <v>4.8900000000000002E-3</v>
      </c>
      <c r="R119" s="177">
        <f>Q119*H119</f>
        <v>0.53212979999999999</v>
      </c>
      <c r="S119" s="177">
        <v>0</v>
      </c>
      <c r="T119" s="178">
        <f>S119*H119</f>
        <v>0</v>
      </c>
      <c r="AR119" s="21" t="s">
        <v>144</v>
      </c>
      <c r="AT119" s="21" t="s">
        <v>139</v>
      </c>
      <c r="AU119" s="21" t="s">
        <v>81</v>
      </c>
      <c r="AY119" s="21" t="s">
        <v>136</v>
      </c>
      <c r="BE119" s="179">
        <f>IF(N119="základní",J119,0)</f>
        <v>0</v>
      </c>
      <c r="BF119" s="179">
        <f>IF(N119="snížená",J119,0)</f>
        <v>0</v>
      </c>
      <c r="BG119" s="179">
        <f>IF(N119="zákl. přenesená",J119,0)</f>
        <v>0</v>
      </c>
      <c r="BH119" s="179">
        <f>IF(N119="sníž. přenesená",J119,0)</f>
        <v>0</v>
      </c>
      <c r="BI119" s="179">
        <f>IF(N119="nulová",J119,0)</f>
        <v>0</v>
      </c>
      <c r="BJ119" s="21" t="s">
        <v>79</v>
      </c>
      <c r="BK119" s="179">
        <f>ROUND(I119*H119,2)</f>
        <v>0</v>
      </c>
      <c r="BL119" s="21" t="s">
        <v>144</v>
      </c>
      <c r="BM119" s="21" t="s">
        <v>172</v>
      </c>
    </row>
    <row r="120" spans="2:65" s="11" customFormat="1" ht="12">
      <c r="B120" s="180"/>
      <c r="D120" s="181" t="s">
        <v>146</v>
      </c>
      <c r="E120" s="182" t="s">
        <v>5</v>
      </c>
      <c r="F120" s="183" t="s">
        <v>173</v>
      </c>
      <c r="H120" s="184">
        <v>41.704000000000001</v>
      </c>
      <c r="I120" s="185"/>
      <c r="L120" s="180"/>
      <c r="M120" s="186"/>
      <c r="N120" s="187"/>
      <c r="O120" s="187"/>
      <c r="P120" s="187"/>
      <c r="Q120" s="187"/>
      <c r="R120" s="187"/>
      <c r="S120" s="187"/>
      <c r="T120" s="188"/>
      <c r="AT120" s="182" t="s">
        <v>146</v>
      </c>
      <c r="AU120" s="182" t="s">
        <v>81</v>
      </c>
      <c r="AV120" s="11" t="s">
        <v>81</v>
      </c>
      <c r="AW120" s="11" t="s">
        <v>35</v>
      </c>
      <c r="AX120" s="11" t="s">
        <v>71</v>
      </c>
      <c r="AY120" s="182" t="s">
        <v>136</v>
      </c>
    </row>
    <row r="121" spans="2:65" s="11" customFormat="1" ht="12">
      <c r="B121" s="180"/>
      <c r="D121" s="181" t="s">
        <v>146</v>
      </c>
      <c r="E121" s="182" t="s">
        <v>5</v>
      </c>
      <c r="F121" s="183" t="s">
        <v>174</v>
      </c>
      <c r="H121" s="184">
        <v>33.384</v>
      </c>
      <c r="I121" s="185"/>
      <c r="L121" s="180"/>
      <c r="M121" s="186"/>
      <c r="N121" s="187"/>
      <c r="O121" s="187"/>
      <c r="P121" s="187"/>
      <c r="Q121" s="187"/>
      <c r="R121" s="187"/>
      <c r="S121" s="187"/>
      <c r="T121" s="188"/>
      <c r="AT121" s="182" t="s">
        <v>146</v>
      </c>
      <c r="AU121" s="182" t="s">
        <v>81</v>
      </c>
      <c r="AV121" s="11" t="s">
        <v>81</v>
      </c>
      <c r="AW121" s="11" t="s">
        <v>35</v>
      </c>
      <c r="AX121" s="11" t="s">
        <v>71</v>
      </c>
      <c r="AY121" s="182" t="s">
        <v>136</v>
      </c>
    </row>
    <row r="122" spans="2:65" s="11" customFormat="1" ht="12">
      <c r="B122" s="180"/>
      <c r="D122" s="181" t="s">
        <v>146</v>
      </c>
      <c r="E122" s="182" t="s">
        <v>5</v>
      </c>
      <c r="F122" s="183" t="s">
        <v>175</v>
      </c>
      <c r="H122" s="184">
        <v>28.443999999999999</v>
      </c>
      <c r="I122" s="185"/>
      <c r="L122" s="180"/>
      <c r="M122" s="186"/>
      <c r="N122" s="187"/>
      <c r="O122" s="187"/>
      <c r="P122" s="187"/>
      <c r="Q122" s="187"/>
      <c r="R122" s="187"/>
      <c r="S122" s="187"/>
      <c r="T122" s="188"/>
      <c r="AT122" s="182" t="s">
        <v>146</v>
      </c>
      <c r="AU122" s="182" t="s">
        <v>81</v>
      </c>
      <c r="AV122" s="11" t="s">
        <v>81</v>
      </c>
      <c r="AW122" s="11" t="s">
        <v>35</v>
      </c>
      <c r="AX122" s="11" t="s">
        <v>71</v>
      </c>
      <c r="AY122" s="182" t="s">
        <v>136</v>
      </c>
    </row>
    <row r="123" spans="2:65" s="11" customFormat="1" ht="12">
      <c r="B123" s="180"/>
      <c r="D123" s="181" t="s">
        <v>146</v>
      </c>
      <c r="E123" s="182" t="s">
        <v>5</v>
      </c>
      <c r="F123" s="183" t="s">
        <v>176</v>
      </c>
      <c r="H123" s="184">
        <v>-14.2</v>
      </c>
      <c r="I123" s="185"/>
      <c r="L123" s="180"/>
      <c r="M123" s="186"/>
      <c r="N123" s="187"/>
      <c r="O123" s="187"/>
      <c r="P123" s="187"/>
      <c r="Q123" s="187"/>
      <c r="R123" s="187"/>
      <c r="S123" s="187"/>
      <c r="T123" s="188"/>
      <c r="AT123" s="182" t="s">
        <v>146</v>
      </c>
      <c r="AU123" s="182" t="s">
        <v>81</v>
      </c>
      <c r="AV123" s="11" t="s">
        <v>81</v>
      </c>
      <c r="AW123" s="11" t="s">
        <v>35</v>
      </c>
      <c r="AX123" s="11" t="s">
        <v>71</v>
      </c>
      <c r="AY123" s="182" t="s">
        <v>136</v>
      </c>
    </row>
    <row r="124" spans="2:65" s="11" customFormat="1" ht="12">
      <c r="B124" s="180"/>
      <c r="D124" s="181" t="s">
        <v>146</v>
      </c>
      <c r="E124" s="182" t="s">
        <v>5</v>
      </c>
      <c r="F124" s="183" t="s">
        <v>177</v>
      </c>
      <c r="H124" s="184">
        <v>25.288</v>
      </c>
      <c r="I124" s="185"/>
      <c r="L124" s="180"/>
      <c r="M124" s="186"/>
      <c r="N124" s="187"/>
      <c r="O124" s="187"/>
      <c r="P124" s="187"/>
      <c r="Q124" s="187"/>
      <c r="R124" s="187"/>
      <c r="S124" s="187"/>
      <c r="T124" s="188"/>
      <c r="AT124" s="182" t="s">
        <v>146</v>
      </c>
      <c r="AU124" s="182" t="s">
        <v>81</v>
      </c>
      <c r="AV124" s="11" t="s">
        <v>81</v>
      </c>
      <c r="AW124" s="11" t="s">
        <v>35</v>
      </c>
      <c r="AX124" s="11" t="s">
        <v>71</v>
      </c>
      <c r="AY124" s="182" t="s">
        <v>136</v>
      </c>
    </row>
    <row r="125" spans="2:65" s="11" customFormat="1" ht="12">
      <c r="B125" s="180"/>
      <c r="D125" s="189" t="s">
        <v>146</v>
      </c>
      <c r="E125" s="190" t="s">
        <v>5</v>
      </c>
      <c r="F125" s="191" t="s">
        <v>178</v>
      </c>
      <c r="H125" s="192">
        <v>-5.8</v>
      </c>
      <c r="I125" s="185"/>
      <c r="L125" s="180"/>
      <c r="M125" s="186"/>
      <c r="N125" s="187"/>
      <c r="O125" s="187"/>
      <c r="P125" s="187"/>
      <c r="Q125" s="187"/>
      <c r="R125" s="187"/>
      <c r="S125" s="187"/>
      <c r="T125" s="188"/>
      <c r="AT125" s="182" t="s">
        <v>146</v>
      </c>
      <c r="AU125" s="182" t="s">
        <v>81</v>
      </c>
      <c r="AV125" s="11" t="s">
        <v>81</v>
      </c>
      <c r="AW125" s="11" t="s">
        <v>35</v>
      </c>
      <c r="AX125" s="11" t="s">
        <v>71</v>
      </c>
      <c r="AY125" s="182" t="s">
        <v>136</v>
      </c>
    </row>
    <row r="126" spans="2:65" s="1" customFormat="1" ht="22.5" customHeight="1">
      <c r="B126" s="167"/>
      <c r="C126" s="168" t="s">
        <v>167</v>
      </c>
      <c r="D126" s="168" t="s">
        <v>139</v>
      </c>
      <c r="E126" s="169" t="s">
        <v>179</v>
      </c>
      <c r="F126" s="170" t="s">
        <v>180</v>
      </c>
      <c r="G126" s="171" t="s">
        <v>142</v>
      </c>
      <c r="H126" s="172">
        <v>19.488</v>
      </c>
      <c r="I126" s="173"/>
      <c r="J126" s="174">
        <f>ROUND(I126*H126,2)</f>
        <v>0</v>
      </c>
      <c r="K126" s="170" t="s">
        <v>143</v>
      </c>
      <c r="L126" s="38"/>
      <c r="M126" s="175" t="s">
        <v>5</v>
      </c>
      <c r="N126" s="176" t="s">
        <v>42</v>
      </c>
      <c r="O126" s="39"/>
      <c r="P126" s="177">
        <f>O126*H126</f>
        <v>0</v>
      </c>
      <c r="Q126" s="177">
        <v>3.0000000000000001E-3</v>
      </c>
      <c r="R126" s="177">
        <f>Q126*H126</f>
        <v>5.8464000000000002E-2</v>
      </c>
      <c r="S126" s="177">
        <v>0</v>
      </c>
      <c r="T126" s="178">
        <f>S126*H126</f>
        <v>0</v>
      </c>
      <c r="AR126" s="21" t="s">
        <v>144</v>
      </c>
      <c r="AT126" s="21" t="s">
        <v>139</v>
      </c>
      <c r="AU126" s="21" t="s">
        <v>81</v>
      </c>
      <c r="AY126" s="21" t="s">
        <v>136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21" t="s">
        <v>79</v>
      </c>
      <c r="BK126" s="179">
        <f>ROUND(I126*H126,2)</f>
        <v>0</v>
      </c>
      <c r="BL126" s="21" t="s">
        <v>144</v>
      </c>
      <c r="BM126" s="21" t="s">
        <v>181</v>
      </c>
    </row>
    <row r="127" spans="2:65" s="11" customFormat="1" ht="12">
      <c r="B127" s="180"/>
      <c r="D127" s="181" t="s">
        <v>146</v>
      </c>
      <c r="E127" s="182" t="s">
        <v>5</v>
      </c>
      <c r="F127" s="183" t="s">
        <v>177</v>
      </c>
      <c r="H127" s="184">
        <v>25.288</v>
      </c>
      <c r="I127" s="185"/>
      <c r="L127" s="180"/>
      <c r="M127" s="186"/>
      <c r="N127" s="187"/>
      <c r="O127" s="187"/>
      <c r="P127" s="187"/>
      <c r="Q127" s="187"/>
      <c r="R127" s="187"/>
      <c r="S127" s="187"/>
      <c r="T127" s="188"/>
      <c r="AT127" s="182" t="s">
        <v>146</v>
      </c>
      <c r="AU127" s="182" t="s">
        <v>81</v>
      </c>
      <c r="AV127" s="11" t="s">
        <v>81</v>
      </c>
      <c r="AW127" s="11" t="s">
        <v>35</v>
      </c>
      <c r="AX127" s="11" t="s">
        <v>71</v>
      </c>
      <c r="AY127" s="182" t="s">
        <v>136</v>
      </c>
    </row>
    <row r="128" spans="2:65" s="11" customFormat="1" ht="12">
      <c r="B128" s="180"/>
      <c r="D128" s="189" t="s">
        <v>146</v>
      </c>
      <c r="E128" s="190" t="s">
        <v>5</v>
      </c>
      <c r="F128" s="191" t="s">
        <v>178</v>
      </c>
      <c r="H128" s="192">
        <v>-5.8</v>
      </c>
      <c r="I128" s="185"/>
      <c r="L128" s="180"/>
      <c r="M128" s="186"/>
      <c r="N128" s="187"/>
      <c r="O128" s="187"/>
      <c r="P128" s="187"/>
      <c r="Q128" s="187"/>
      <c r="R128" s="187"/>
      <c r="S128" s="187"/>
      <c r="T128" s="188"/>
      <c r="AT128" s="182" t="s">
        <v>146</v>
      </c>
      <c r="AU128" s="182" t="s">
        <v>81</v>
      </c>
      <c r="AV128" s="11" t="s">
        <v>81</v>
      </c>
      <c r="AW128" s="11" t="s">
        <v>35</v>
      </c>
      <c r="AX128" s="11" t="s">
        <v>71</v>
      </c>
      <c r="AY128" s="182" t="s">
        <v>136</v>
      </c>
    </row>
    <row r="129" spans="2:65" s="1" customFormat="1" ht="31.5" customHeight="1">
      <c r="B129" s="167"/>
      <c r="C129" s="168" t="s">
        <v>182</v>
      </c>
      <c r="D129" s="168" t="s">
        <v>139</v>
      </c>
      <c r="E129" s="169" t="s">
        <v>183</v>
      </c>
      <c r="F129" s="170" t="s">
        <v>184</v>
      </c>
      <c r="G129" s="171" t="s">
        <v>142</v>
      </c>
      <c r="H129" s="172">
        <v>16.3</v>
      </c>
      <c r="I129" s="173"/>
      <c r="J129" s="174">
        <f>ROUND(I129*H129,2)</f>
        <v>0</v>
      </c>
      <c r="K129" s="170" t="s">
        <v>143</v>
      </c>
      <c r="L129" s="38"/>
      <c r="M129" s="175" t="s">
        <v>5</v>
      </c>
      <c r="N129" s="176" t="s">
        <v>42</v>
      </c>
      <c r="O129" s="39"/>
      <c r="P129" s="177">
        <f>O129*H129</f>
        <v>0</v>
      </c>
      <c r="Q129" s="177">
        <v>8.4000000000000005E-2</v>
      </c>
      <c r="R129" s="177">
        <f>Q129*H129</f>
        <v>1.3692000000000002</v>
      </c>
      <c r="S129" s="177">
        <v>0</v>
      </c>
      <c r="T129" s="178">
        <f>S129*H129</f>
        <v>0</v>
      </c>
      <c r="AR129" s="21" t="s">
        <v>144</v>
      </c>
      <c r="AT129" s="21" t="s">
        <v>139</v>
      </c>
      <c r="AU129" s="21" t="s">
        <v>81</v>
      </c>
      <c r="AY129" s="21" t="s">
        <v>136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21" t="s">
        <v>79</v>
      </c>
      <c r="BK129" s="179">
        <f>ROUND(I129*H129,2)</f>
        <v>0</v>
      </c>
      <c r="BL129" s="21" t="s">
        <v>144</v>
      </c>
      <c r="BM129" s="21" t="s">
        <v>185</v>
      </c>
    </row>
    <row r="130" spans="2:65" s="10" customFormat="1" ht="29.85" customHeight="1">
      <c r="B130" s="153"/>
      <c r="D130" s="164" t="s">
        <v>70</v>
      </c>
      <c r="E130" s="165" t="s">
        <v>186</v>
      </c>
      <c r="F130" s="165" t="s">
        <v>187</v>
      </c>
      <c r="I130" s="156"/>
      <c r="J130" s="166">
        <f>BK130</f>
        <v>0</v>
      </c>
      <c r="L130" s="153"/>
      <c r="M130" s="158"/>
      <c r="N130" s="159"/>
      <c r="O130" s="159"/>
      <c r="P130" s="160">
        <f>SUM(P131:P147)</f>
        <v>0</v>
      </c>
      <c r="Q130" s="159"/>
      <c r="R130" s="160">
        <f>SUM(R131:R147)</f>
        <v>3.2780000000000001E-3</v>
      </c>
      <c r="S130" s="159"/>
      <c r="T130" s="161">
        <f>SUM(T131:T147)</f>
        <v>13.673140000000002</v>
      </c>
      <c r="AR130" s="154" t="s">
        <v>79</v>
      </c>
      <c r="AT130" s="162" t="s">
        <v>70</v>
      </c>
      <c r="AU130" s="162" t="s">
        <v>79</v>
      </c>
      <c r="AY130" s="154" t="s">
        <v>136</v>
      </c>
      <c r="BK130" s="163">
        <f>SUM(BK131:BK147)</f>
        <v>0</v>
      </c>
    </row>
    <row r="131" spans="2:65" s="1" customFormat="1" ht="31.5" customHeight="1">
      <c r="B131" s="167"/>
      <c r="C131" s="168" t="s">
        <v>188</v>
      </c>
      <c r="D131" s="168" t="s">
        <v>139</v>
      </c>
      <c r="E131" s="169" t="s">
        <v>189</v>
      </c>
      <c r="F131" s="170" t="s">
        <v>190</v>
      </c>
      <c r="G131" s="171" t="s">
        <v>142</v>
      </c>
      <c r="H131" s="172">
        <v>27.84</v>
      </c>
      <c r="I131" s="173"/>
      <c r="J131" s="174">
        <f>ROUND(I131*H131,2)</f>
        <v>0</v>
      </c>
      <c r="K131" s="170" t="s">
        <v>143</v>
      </c>
      <c r="L131" s="38"/>
      <c r="M131" s="175" t="s">
        <v>5</v>
      </c>
      <c r="N131" s="176" t="s">
        <v>42</v>
      </c>
      <c r="O131" s="39"/>
      <c r="P131" s="177">
        <f>O131*H131</f>
        <v>0</v>
      </c>
      <c r="Q131" s="177">
        <v>0</v>
      </c>
      <c r="R131" s="177">
        <f>Q131*H131</f>
        <v>0</v>
      </c>
      <c r="S131" s="177">
        <v>0.13100000000000001</v>
      </c>
      <c r="T131" s="178">
        <f>S131*H131</f>
        <v>3.6470400000000001</v>
      </c>
      <c r="AR131" s="21" t="s">
        <v>144</v>
      </c>
      <c r="AT131" s="21" t="s">
        <v>139</v>
      </c>
      <c r="AU131" s="21" t="s">
        <v>81</v>
      </c>
      <c r="AY131" s="21" t="s">
        <v>136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21" t="s">
        <v>79</v>
      </c>
      <c r="BK131" s="179">
        <f>ROUND(I131*H131,2)</f>
        <v>0</v>
      </c>
      <c r="BL131" s="21" t="s">
        <v>144</v>
      </c>
      <c r="BM131" s="21" t="s">
        <v>191</v>
      </c>
    </row>
    <row r="132" spans="2:65" s="11" customFormat="1" ht="12">
      <c r="B132" s="180"/>
      <c r="D132" s="189" t="s">
        <v>146</v>
      </c>
      <c r="E132" s="190" t="s">
        <v>5</v>
      </c>
      <c r="F132" s="191" t="s">
        <v>192</v>
      </c>
      <c r="H132" s="192">
        <v>27.84</v>
      </c>
      <c r="I132" s="185"/>
      <c r="L132" s="180"/>
      <c r="M132" s="186"/>
      <c r="N132" s="187"/>
      <c r="O132" s="187"/>
      <c r="P132" s="187"/>
      <c r="Q132" s="187"/>
      <c r="R132" s="187"/>
      <c r="S132" s="187"/>
      <c r="T132" s="188"/>
      <c r="AT132" s="182" t="s">
        <v>146</v>
      </c>
      <c r="AU132" s="182" t="s">
        <v>81</v>
      </c>
      <c r="AV132" s="11" t="s">
        <v>81</v>
      </c>
      <c r="AW132" s="11" t="s">
        <v>35</v>
      </c>
      <c r="AX132" s="11" t="s">
        <v>79</v>
      </c>
      <c r="AY132" s="182" t="s">
        <v>136</v>
      </c>
    </row>
    <row r="133" spans="2:65" s="1" customFormat="1" ht="31.5" customHeight="1">
      <c r="B133" s="167"/>
      <c r="C133" s="168" t="s">
        <v>186</v>
      </c>
      <c r="D133" s="168" t="s">
        <v>139</v>
      </c>
      <c r="E133" s="169" t="s">
        <v>193</v>
      </c>
      <c r="F133" s="170" t="s">
        <v>194</v>
      </c>
      <c r="G133" s="171" t="s">
        <v>195</v>
      </c>
      <c r="H133" s="172">
        <v>3.988</v>
      </c>
      <c r="I133" s="173"/>
      <c r="J133" s="174">
        <f>ROUND(I133*H133,2)</f>
        <v>0</v>
      </c>
      <c r="K133" s="170" t="s">
        <v>143</v>
      </c>
      <c r="L133" s="38"/>
      <c r="M133" s="175" t="s">
        <v>5</v>
      </c>
      <c r="N133" s="176" t="s">
        <v>42</v>
      </c>
      <c r="O133" s="39"/>
      <c r="P133" s="177">
        <f>O133*H133</f>
        <v>0</v>
      </c>
      <c r="Q133" s="177">
        <v>0</v>
      </c>
      <c r="R133" s="177">
        <f>Q133*H133</f>
        <v>0</v>
      </c>
      <c r="S133" s="177">
        <v>1.8</v>
      </c>
      <c r="T133" s="178">
        <f>S133*H133</f>
        <v>7.1783999999999999</v>
      </c>
      <c r="AR133" s="21" t="s">
        <v>144</v>
      </c>
      <c r="AT133" s="21" t="s">
        <v>139</v>
      </c>
      <c r="AU133" s="21" t="s">
        <v>81</v>
      </c>
      <c r="AY133" s="21" t="s">
        <v>136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21" t="s">
        <v>79</v>
      </c>
      <c r="BK133" s="179">
        <f>ROUND(I133*H133,2)</f>
        <v>0</v>
      </c>
      <c r="BL133" s="21" t="s">
        <v>144</v>
      </c>
      <c r="BM133" s="21" t="s">
        <v>196</v>
      </c>
    </row>
    <row r="134" spans="2:65" s="11" customFormat="1" ht="12">
      <c r="B134" s="180"/>
      <c r="D134" s="189" t="s">
        <v>146</v>
      </c>
      <c r="E134" s="190" t="s">
        <v>5</v>
      </c>
      <c r="F134" s="191" t="s">
        <v>197</v>
      </c>
      <c r="H134" s="192">
        <v>3.988</v>
      </c>
      <c r="I134" s="185"/>
      <c r="L134" s="180"/>
      <c r="M134" s="186"/>
      <c r="N134" s="187"/>
      <c r="O134" s="187"/>
      <c r="P134" s="187"/>
      <c r="Q134" s="187"/>
      <c r="R134" s="187"/>
      <c r="S134" s="187"/>
      <c r="T134" s="188"/>
      <c r="AT134" s="182" t="s">
        <v>146</v>
      </c>
      <c r="AU134" s="182" t="s">
        <v>81</v>
      </c>
      <c r="AV134" s="11" t="s">
        <v>81</v>
      </c>
      <c r="AW134" s="11" t="s">
        <v>35</v>
      </c>
      <c r="AX134" s="11" t="s">
        <v>79</v>
      </c>
      <c r="AY134" s="182" t="s">
        <v>136</v>
      </c>
    </row>
    <row r="135" spans="2:65" s="1" customFormat="1" ht="22.5" customHeight="1">
      <c r="B135" s="167"/>
      <c r="C135" s="168" t="s">
        <v>76</v>
      </c>
      <c r="D135" s="168" t="s">
        <v>139</v>
      </c>
      <c r="E135" s="169" t="s">
        <v>198</v>
      </c>
      <c r="F135" s="170" t="s">
        <v>199</v>
      </c>
      <c r="G135" s="171" t="s">
        <v>195</v>
      </c>
      <c r="H135" s="172">
        <v>0.81499999999999995</v>
      </c>
      <c r="I135" s="173"/>
      <c r="J135" s="174">
        <f>ROUND(I135*H135,2)</f>
        <v>0</v>
      </c>
      <c r="K135" s="170" t="s">
        <v>143</v>
      </c>
      <c r="L135" s="38"/>
      <c r="M135" s="175" t="s">
        <v>5</v>
      </c>
      <c r="N135" s="176" t="s">
        <v>42</v>
      </c>
      <c r="O135" s="39"/>
      <c r="P135" s="177">
        <f>O135*H135</f>
        <v>0</v>
      </c>
      <c r="Q135" s="177">
        <v>0</v>
      </c>
      <c r="R135" s="177">
        <f>Q135*H135</f>
        <v>0</v>
      </c>
      <c r="S135" s="177">
        <v>2.2000000000000002</v>
      </c>
      <c r="T135" s="178">
        <f>S135*H135</f>
        <v>1.7929999999999999</v>
      </c>
      <c r="AR135" s="21" t="s">
        <v>144</v>
      </c>
      <c r="AT135" s="21" t="s">
        <v>139</v>
      </c>
      <c r="AU135" s="21" t="s">
        <v>81</v>
      </c>
      <c r="AY135" s="21" t="s">
        <v>136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21" t="s">
        <v>79</v>
      </c>
      <c r="BK135" s="179">
        <f>ROUND(I135*H135,2)</f>
        <v>0</v>
      </c>
      <c r="BL135" s="21" t="s">
        <v>144</v>
      </c>
      <c r="BM135" s="21" t="s">
        <v>200</v>
      </c>
    </row>
    <row r="136" spans="2:65" s="11" customFormat="1" ht="12">
      <c r="B136" s="180"/>
      <c r="D136" s="189" t="s">
        <v>146</v>
      </c>
      <c r="E136" s="190" t="s">
        <v>5</v>
      </c>
      <c r="F136" s="191" t="s">
        <v>201</v>
      </c>
      <c r="H136" s="192">
        <v>0.81499999999999995</v>
      </c>
      <c r="I136" s="185"/>
      <c r="L136" s="180"/>
      <c r="M136" s="186"/>
      <c r="N136" s="187"/>
      <c r="O136" s="187"/>
      <c r="P136" s="187"/>
      <c r="Q136" s="187"/>
      <c r="R136" s="187"/>
      <c r="S136" s="187"/>
      <c r="T136" s="188"/>
      <c r="AT136" s="182" t="s">
        <v>146</v>
      </c>
      <c r="AU136" s="182" t="s">
        <v>81</v>
      </c>
      <c r="AV136" s="11" t="s">
        <v>81</v>
      </c>
      <c r="AW136" s="11" t="s">
        <v>35</v>
      </c>
      <c r="AX136" s="11" t="s">
        <v>79</v>
      </c>
      <c r="AY136" s="182" t="s">
        <v>136</v>
      </c>
    </row>
    <row r="137" spans="2:65" s="1" customFormat="1" ht="31.5" customHeight="1">
      <c r="B137" s="167"/>
      <c r="C137" s="168" t="s">
        <v>202</v>
      </c>
      <c r="D137" s="168" t="s">
        <v>139</v>
      </c>
      <c r="E137" s="169" t="s">
        <v>203</v>
      </c>
      <c r="F137" s="170" t="s">
        <v>204</v>
      </c>
      <c r="G137" s="171" t="s">
        <v>142</v>
      </c>
      <c r="H137" s="172">
        <v>16.3</v>
      </c>
      <c r="I137" s="173"/>
      <c r="J137" s="174">
        <f>ROUND(I137*H137,2)</f>
        <v>0</v>
      </c>
      <c r="K137" s="170" t="s">
        <v>143</v>
      </c>
      <c r="L137" s="38"/>
      <c r="M137" s="175" t="s">
        <v>5</v>
      </c>
      <c r="N137" s="176" t="s">
        <v>42</v>
      </c>
      <c r="O137" s="39"/>
      <c r="P137" s="177">
        <f>O137*H137</f>
        <v>0</v>
      </c>
      <c r="Q137" s="177">
        <v>0</v>
      </c>
      <c r="R137" s="177">
        <f>Q137*H137</f>
        <v>0</v>
      </c>
      <c r="S137" s="177">
        <v>3.5000000000000003E-2</v>
      </c>
      <c r="T137" s="178">
        <f>S137*H137</f>
        <v>0.57050000000000012</v>
      </c>
      <c r="AR137" s="21" t="s">
        <v>144</v>
      </c>
      <c r="AT137" s="21" t="s">
        <v>139</v>
      </c>
      <c r="AU137" s="21" t="s">
        <v>81</v>
      </c>
      <c r="AY137" s="21" t="s">
        <v>136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21" t="s">
        <v>79</v>
      </c>
      <c r="BK137" s="179">
        <f>ROUND(I137*H137,2)</f>
        <v>0</v>
      </c>
      <c r="BL137" s="21" t="s">
        <v>144</v>
      </c>
      <c r="BM137" s="21" t="s">
        <v>205</v>
      </c>
    </row>
    <row r="138" spans="2:65" s="1" customFormat="1" ht="31.5" customHeight="1">
      <c r="B138" s="167"/>
      <c r="C138" s="168" t="s">
        <v>206</v>
      </c>
      <c r="D138" s="168" t="s">
        <v>139</v>
      </c>
      <c r="E138" s="169" t="s">
        <v>207</v>
      </c>
      <c r="F138" s="170" t="s">
        <v>208</v>
      </c>
      <c r="G138" s="171" t="s">
        <v>142</v>
      </c>
      <c r="H138" s="172">
        <v>5.2</v>
      </c>
      <c r="I138" s="173"/>
      <c r="J138" s="174">
        <f>ROUND(I138*H138,2)</f>
        <v>0</v>
      </c>
      <c r="K138" s="170" t="s">
        <v>143</v>
      </c>
      <c r="L138" s="38"/>
      <c r="M138" s="175" t="s">
        <v>5</v>
      </c>
      <c r="N138" s="176" t="s">
        <v>42</v>
      </c>
      <c r="O138" s="39"/>
      <c r="P138" s="177">
        <f>O138*H138</f>
        <v>0</v>
      </c>
      <c r="Q138" s="177">
        <v>0</v>
      </c>
      <c r="R138" s="177">
        <f>Q138*H138</f>
        <v>0</v>
      </c>
      <c r="S138" s="177">
        <v>7.5999999999999998E-2</v>
      </c>
      <c r="T138" s="178">
        <f>S138*H138</f>
        <v>0.3952</v>
      </c>
      <c r="AR138" s="21" t="s">
        <v>144</v>
      </c>
      <c r="AT138" s="21" t="s">
        <v>139</v>
      </c>
      <c r="AU138" s="21" t="s">
        <v>81</v>
      </c>
      <c r="AY138" s="21" t="s">
        <v>136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21" t="s">
        <v>79</v>
      </c>
      <c r="BK138" s="179">
        <f>ROUND(I138*H138,2)</f>
        <v>0</v>
      </c>
      <c r="BL138" s="21" t="s">
        <v>144</v>
      </c>
      <c r="BM138" s="21" t="s">
        <v>209</v>
      </c>
    </row>
    <row r="139" spans="2:65" s="11" customFormat="1" ht="12">
      <c r="B139" s="180"/>
      <c r="D139" s="189" t="s">
        <v>146</v>
      </c>
      <c r="E139" s="190" t="s">
        <v>5</v>
      </c>
      <c r="F139" s="191" t="s">
        <v>210</v>
      </c>
      <c r="H139" s="192">
        <v>5.2</v>
      </c>
      <c r="I139" s="185"/>
      <c r="L139" s="180"/>
      <c r="M139" s="186"/>
      <c r="N139" s="187"/>
      <c r="O139" s="187"/>
      <c r="P139" s="187"/>
      <c r="Q139" s="187"/>
      <c r="R139" s="187"/>
      <c r="S139" s="187"/>
      <c r="T139" s="188"/>
      <c r="AT139" s="182" t="s">
        <v>146</v>
      </c>
      <c r="AU139" s="182" t="s">
        <v>81</v>
      </c>
      <c r="AV139" s="11" t="s">
        <v>81</v>
      </c>
      <c r="AW139" s="11" t="s">
        <v>35</v>
      </c>
      <c r="AX139" s="11" t="s">
        <v>79</v>
      </c>
      <c r="AY139" s="182" t="s">
        <v>136</v>
      </c>
    </row>
    <row r="140" spans="2:65" s="1" customFormat="1" ht="31.5" customHeight="1">
      <c r="B140" s="167"/>
      <c r="C140" s="168" t="s">
        <v>211</v>
      </c>
      <c r="D140" s="168" t="s">
        <v>139</v>
      </c>
      <c r="E140" s="169" t="s">
        <v>212</v>
      </c>
      <c r="F140" s="170" t="s">
        <v>213</v>
      </c>
      <c r="G140" s="171" t="s">
        <v>160</v>
      </c>
      <c r="H140" s="172">
        <v>2.1</v>
      </c>
      <c r="I140" s="173"/>
      <c r="J140" s="174">
        <f>ROUND(I140*H140,2)</f>
        <v>0</v>
      </c>
      <c r="K140" s="170" t="s">
        <v>143</v>
      </c>
      <c r="L140" s="38"/>
      <c r="M140" s="175" t="s">
        <v>5</v>
      </c>
      <c r="N140" s="176" t="s">
        <v>42</v>
      </c>
      <c r="O140" s="39"/>
      <c r="P140" s="177">
        <f>O140*H140</f>
        <v>0</v>
      </c>
      <c r="Q140" s="177">
        <v>3.4000000000000002E-4</v>
      </c>
      <c r="R140" s="177">
        <f>Q140*H140</f>
        <v>7.1400000000000012E-4</v>
      </c>
      <c r="S140" s="177">
        <v>4.0000000000000001E-3</v>
      </c>
      <c r="T140" s="178">
        <f>S140*H140</f>
        <v>8.4000000000000012E-3</v>
      </c>
      <c r="AR140" s="21" t="s">
        <v>144</v>
      </c>
      <c r="AT140" s="21" t="s">
        <v>139</v>
      </c>
      <c r="AU140" s="21" t="s">
        <v>81</v>
      </c>
      <c r="AY140" s="21" t="s">
        <v>136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21" t="s">
        <v>79</v>
      </c>
      <c r="BK140" s="179">
        <f>ROUND(I140*H140,2)</f>
        <v>0</v>
      </c>
      <c r="BL140" s="21" t="s">
        <v>144</v>
      </c>
      <c r="BM140" s="21" t="s">
        <v>214</v>
      </c>
    </row>
    <row r="141" spans="2:65" s="11" customFormat="1" ht="12">
      <c r="B141" s="180"/>
      <c r="D141" s="189" t="s">
        <v>146</v>
      </c>
      <c r="E141" s="190" t="s">
        <v>5</v>
      </c>
      <c r="F141" s="191" t="s">
        <v>215</v>
      </c>
      <c r="H141" s="192">
        <v>2.1</v>
      </c>
      <c r="I141" s="185"/>
      <c r="L141" s="180"/>
      <c r="M141" s="186"/>
      <c r="N141" s="187"/>
      <c r="O141" s="187"/>
      <c r="P141" s="187"/>
      <c r="Q141" s="187"/>
      <c r="R141" s="187"/>
      <c r="S141" s="187"/>
      <c r="T141" s="188"/>
      <c r="AT141" s="182" t="s">
        <v>146</v>
      </c>
      <c r="AU141" s="182" t="s">
        <v>81</v>
      </c>
      <c r="AV141" s="11" t="s">
        <v>81</v>
      </c>
      <c r="AW141" s="11" t="s">
        <v>35</v>
      </c>
      <c r="AX141" s="11" t="s">
        <v>79</v>
      </c>
      <c r="AY141" s="182" t="s">
        <v>136</v>
      </c>
    </row>
    <row r="142" spans="2:65" s="1" customFormat="1" ht="31.5" customHeight="1">
      <c r="B142" s="167"/>
      <c r="C142" s="168" t="s">
        <v>216</v>
      </c>
      <c r="D142" s="168" t="s">
        <v>139</v>
      </c>
      <c r="E142" s="169" t="s">
        <v>217</v>
      </c>
      <c r="F142" s="170" t="s">
        <v>218</v>
      </c>
      <c r="G142" s="171" t="s">
        <v>160</v>
      </c>
      <c r="H142" s="172">
        <v>0.6</v>
      </c>
      <c r="I142" s="173"/>
      <c r="J142" s="174">
        <f>ROUND(I142*H142,2)</f>
        <v>0</v>
      </c>
      <c r="K142" s="170" t="s">
        <v>143</v>
      </c>
      <c r="L142" s="38"/>
      <c r="M142" s="175" t="s">
        <v>5</v>
      </c>
      <c r="N142" s="176" t="s">
        <v>42</v>
      </c>
      <c r="O142" s="39"/>
      <c r="P142" s="177">
        <f>O142*H142</f>
        <v>0</v>
      </c>
      <c r="Q142" s="177">
        <v>7.3999999999999999E-4</v>
      </c>
      <c r="R142" s="177">
        <f>Q142*H142</f>
        <v>4.4399999999999995E-4</v>
      </c>
      <c r="S142" s="177">
        <v>8.0000000000000002E-3</v>
      </c>
      <c r="T142" s="178">
        <f>S142*H142</f>
        <v>4.7999999999999996E-3</v>
      </c>
      <c r="AR142" s="21" t="s">
        <v>144</v>
      </c>
      <c r="AT142" s="21" t="s">
        <v>139</v>
      </c>
      <c r="AU142" s="21" t="s">
        <v>81</v>
      </c>
      <c r="AY142" s="21" t="s">
        <v>136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21" t="s">
        <v>79</v>
      </c>
      <c r="BK142" s="179">
        <f>ROUND(I142*H142,2)</f>
        <v>0</v>
      </c>
      <c r="BL142" s="21" t="s">
        <v>144</v>
      </c>
      <c r="BM142" s="21" t="s">
        <v>219</v>
      </c>
    </row>
    <row r="143" spans="2:65" s="11" customFormat="1" ht="12">
      <c r="B143" s="180"/>
      <c r="D143" s="189" t="s">
        <v>146</v>
      </c>
      <c r="E143" s="190" t="s">
        <v>5</v>
      </c>
      <c r="F143" s="191" t="s">
        <v>220</v>
      </c>
      <c r="H143" s="192">
        <v>0.6</v>
      </c>
      <c r="I143" s="185"/>
      <c r="L143" s="180"/>
      <c r="M143" s="186"/>
      <c r="N143" s="187"/>
      <c r="O143" s="187"/>
      <c r="P143" s="187"/>
      <c r="Q143" s="187"/>
      <c r="R143" s="187"/>
      <c r="S143" s="187"/>
      <c r="T143" s="188"/>
      <c r="AT143" s="182" t="s">
        <v>146</v>
      </c>
      <c r="AU143" s="182" t="s">
        <v>81</v>
      </c>
      <c r="AV143" s="11" t="s">
        <v>81</v>
      </c>
      <c r="AW143" s="11" t="s">
        <v>35</v>
      </c>
      <c r="AX143" s="11" t="s">
        <v>79</v>
      </c>
      <c r="AY143" s="182" t="s">
        <v>136</v>
      </c>
    </row>
    <row r="144" spans="2:65" s="1" customFormat="1" ht="31.5" customHeight="1">
      <c r="B144" s="167"/>
      <c r="C144" s="168" t="s">
        <v>11</v>
      </c>
      <c r="D144" s="168" t="s">
        <v>139</v>
      </c>
      <c r="E144" s="169" t="s">
        <v>221</v>
      </c>
      <c r="F144" s="170" t="s">
        <v>222</v>
      </c>
      <c r="G144" s="171" t="s">
        <v>160</v>
      </c>
      <c r="H144" s="172">
        <v>0.4</v>
      </c>
      <c r="I144" s="173"/>
      <c r="J144" s="174">
        <f>ROUND(I144*H144,2)</f>
        <v>0</v>
      </c>
      <c r="K144" s="170" t="s">
        <v>143</v>
      </c>
      <c r="L144" s="38"/>
      <c r="M144" s="175" t="s">
        <v>5</v>
      </c>
      <c r="N144" s="176" t="s">
        <v>42</v>
      </c>
      <c r="O144" s="39"/>
      <c r="P144" s="177">
        <f>O144*H144</f>
        <v>0</v>
      </c>
      <c r="Q144" s="177">
        <v>1.07E-3</v>
      </c>
      <c r="R144" s="177">
        <f>Q144*H144</f>
        <v>4.28E-4</v>
      </c>
      <c r="S144" s="177">
        <v>3.7999999999999999E-2</v>
      </c>
      <c r="T144" s="178">
        <f>S144*H144</f>
        <v>1.52E-2</v>
      </c>
      <c r="AR144" s="21" t="s">
        <v>144</v>
      </c>
      <c r="AT144" s="21" t="s">
        <v>139</v>
      </c>
      <c r="AU144" s="21" t="s">
        <v>81</v>
      </c>
      <c r="AY144" s="21" t="s">
        <v>136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21" t="s">
        <v>79</v>
      </c>
      <c r="BK144" s="179">
        <f>ROUND(I144*H144,2)</f>
        <v>0</v>
      </c>
      <c r="BL144" s="21" t="s">
        <v>144</v>
      </c>
      <c r="BM144" s="21" t="s">
        <v>223</v>
      </c>
    </row>
    <row r="145" spans="2:65" s="11" customFormat="1" ht="12">
      <c r="B145" s="180"/>
      <c r="D145" s="189" t="s">
        <v>146</v>
      </c>
      <c r="E145" s="190" t="s">
        <v>5</v>
      </c>
      <c r="F145" s="191" t="s">
        <v>224</v>
      </c>
      <c r="H145" s="192">
        <v>0.4</v>
      </c>
      <c r="I145" s="185"/>
      <c r="L145" s="180"/>
      <c r="M145" s="186"/>
      <c r="N145" s="187"/>
      <c r="O145" s="187"/>
      <c r="P145" s="187"/>
      <c r="Q145" s="187"/>
      <c r="R145" s="187"/>
      <c r="S145" s="187"/>
      <c r="T145" s="188"/>
      <c r="AT145" s="182" t="s">
        <v>146</v>
      </c>
      <c r="AU145" s="182" t="s">
        <v>81</v>
      </c>
      <c r="AV145" s="11" t="s">
        <v>81</v>
      </c>
      <c r="AW145" s="11" t="s">
        <v>35</v>
      </c>
      <c r="AX145" s="11" t="s">
        <v>79</v>
      </c>
      <c r="AY145" s="182" t="s">
        <v>136</v>
      </c>
    </row>
    <row r="146" spans="2:65" s="1" customFormat="1" ht="31.5" customHeight="1">
      <c r="B146" s="167"/>
      <c r="C146" s="168" t="s">
        <v>225</v>
      </c>
      <c r="D146" s="168" t="s">
        <v>139</v>
      </c>
      <c r="E146" s="169" t="s">
        <v>226</v>
      </c>
      <c r="F146" s="170" t="s">
        <v>227</v>
      </c>
      <c r="G146" s="171" t="s">
        <v>160</v>
      </c>
      <c r="H146" s="172">
        <v>0.6</v>
      </c>
      <c r="I146" s="173"/>
      <c r="J146" s="174">
        <f>ROUND(I146*H146,2)</f>
        <v>0</v>
      </c>
      <c r="K146" s="170" t="s">
        <v>143</v>
      </c>
      <c r="L146" s="38"/>
      <c r="M146" s="175" t="s">
        <v>5</v>
      </c>
      <c r="N146" s="176" t="s">
        <v>42</v>
      </c>
      <c r="O146" s="39"/>
      <c r="P146" s="177">
        <f>O146*H146</f>
        <v>0</v>
      </c>
      <c r="Q146" s="177">
        <v>2.82E-3</v>
      </c>
      <c r="R146" s="177">
        <f>Q146*H146</f>
        <v>1.6919999999999999E-3</v>
      </c>
      <c r="S146" s="177">
        <v>0.10100000000000001</v>
      </c>
      <c r="T146" s="178">
        <f>S146*H146</f>
        <v>6.0600000000000001E-2</v>
      </c>
      <c r="AR146" s="21" t="s">
        <v>144</v>
      </c>
      <c r="AT146" s="21" t="s">
        <v>139</v>
      </c>
      <c r="AU146" s="21" t="s">
        <v>81</v>
      </c>
      <c r="AY146" s="21" t="s">
        <v>136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21" t="s">
        <v>79</v>
      </c>
      <c r="BK146" s="179">
        <f>ROUND(I146*H146,2)</f>
        <v>0</v>
      </c>
      <c r="BL146" s="21" t="s">
        <v>144</v>
      </c>
      <c r="BM146" s="21" t="s">
        <v>228</v>
      </c>
    </row>
    <row r="147" spans="2:65" s="11" customFormat="1" ht="12">
      <c r="B147" s="180"/>
      <c r="D147" s="181" t="s">
        <v>146</v>
      </c>
      <c r="E147" s="182" t="s">
        <v>5</v>
      </c>
      <c r="F147" s="183" t="s">
        <v>220</v>
      </c>
      <c r="H147" s="184">
        <v>0.6</v>
      </c>
      <c r="I147" s="185"/>
      <c r="L147" s="180"/>
      <c r="M147" s="186"/>
      <c r="N147" s="187"/>
      <c r="O147" s="187"/>
      <c r="P147" s="187"/>
      <c r="Q147" s="187"/>
      <c r="R147" s="187"/>
      <c r="S147" s="187"/>
      <c r="T147" s="188"/>
      <c r="AT147" s="182" t="s">
        <v>146</v>
      </c>
      <c r="AU147" s="182" t="s">
        <v>81</v>
      </c>
      <c r="AV147" s="11" t="s">
        <v>81</v>
      </c>
      <c r="AW147" s="11" t="s">
        <v>35</v>
      </c>
      <c r="AX147" s="11" t="s">
        <v>79</v>
      </c>
      <c r="AY147" s="182" t="s">
        <v>136</v>
      </c>
    </row>
    <row r="148" spans="2:65" s="10" customFormat="1" ht="29.85" customHeight="1">
      <c r="B148" s="153"/>
      <c r="D148" s="164" t="s">
        <v>70</v>
      </c>
      <c r="E148" s="165" t="s">
        <v>229</v>
      </c>
      <c r="F148" s="165" t="s">
        <v>230</v>
      </c>
      <c r="I148" s="156"/>
      <c r="J148" s="166">
        <f>BK148</f>
        <v>0</v>
      </c>
      <c r="L148" s="153"/>
      <c r="M148" s="158"/>
      <c r="N148" s="159"/>
      <c r="O148" s="159"/>
      <c r="P148" s="160">
        <f>SUM(P149:P153)</f>
        <v>0</v>
      </c>
      <c r="Q148" s="159"/>
      <c r="R148" s="160">
        <f>SUM(R149:R153)</f>
        <v>0</v>
      </c>
      <c r="S148" s="159"/>
      <c r="T148" s="161">
        <f>SUM(T149:T153)</f>
        <v>0</v>
      </c>
      <c r="AR148" s="154" t="s">
        <v>79</v>
      </c>
      <c r="AT148" s="162" t="s">
        <v>70</v>
      </c>
      <c r="AU148" s="162" t="s">
        <v>79</v>
      </c>
      <c r="AY148" s="154" t="s">
        <v>136</v>
      </c>
      <c r="BK148" s="163">
        <f>SUM(BK149:BK153)</f>
        <v>0</v>
      </c>
    </row>
    <row r="149" spans="2:65" s="1" customFormat="1" ht="31.5" customHeight="1">
      <c r="B149" s="167"/>
      <c r="C149" s="168" t="s">
        <v>231</v>
      </c>
      <c r="D149" s="168" t="s">
        <v>139</v>
      </c>
      <c r="E149" s="169" t="s">
        <v>232</v>
      </c>
      <c r="F149" s="170" t="s">
        <v>233</v>
      </c>
      <c r="G149" s="171" t="s">
        <v>234</v>
      </c>
      <c r="H149" s="172">
        <v>13.944000000000001</v>
      </c>
      <c r="I149" s="173"/>
      <c r="J149" s="174">
        <f>ROUND(I149*H149,2)</f>
        <v>0</v>
      </c>
      <c r="K149" s="170" t="s">
        <v>143</v>
      </c>
      <c r="L149" s="38"/>
      <c r="M149" s="175" t="s">
        <v>5</v>
      </c>
      <c r="N149" s="176" t="s">
        <v>42</v>
      </c>
      <c r="O149" s="39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AR149" s="21" t="s">
        <v>144</v>
      </c>
      <c r="AT149" s="21" t="s">
        <v>139</v>
      </c>
      <c r="AU149" s="21" t="s">
        <v>81</v>
      </c>
      <c r="AY149" s="21" t="s">
        <v>136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21" t="s">
        <v>79</v>
      </c>
      <c r="BK149" s="179">
        <f>ROUND(I149*H149,2)</f>
        <v>0</v>
      </c>
      <c r="BL149" s="21" t="s">
        <v>144</v>
      </c>
      <c r="BM149" s="21" t="s">
        <v>235</v>
      </c>
    </row>
    <row r="150" spans="2:65" s="1" customFormat="1" ht="31.5" customHeight="1">
      <c r="B150" s="167"/>
      <c r="C150" s="168" t="s">
        <v>236</v>
      </c>
      <c r="D150" s="168" t="s">
        <v>139</v>
      </c>
      <c r="E150" s="169" t="s">
        <v>237</v>
      </c>
      <c r="F150" s="170" t="s">
        <v>238</v>
      </c>
      <c r="G150" s="171" t="s">
        <v>234</v>
      </c>
      <c r="H150" s="172">
        <v>13.944000000000001</v>
      </c>
      <c r="I150" s="173"/>
      <c r="J150" s="174">
        <f>ROUND(I150*H150,2)</f>
        <v>0</v>
      </c>
      <c r="K150" s="170" t="s">
        <v>143</v>
      </c>
      <c r="L150" s="38"/>
      <c r="M150" s="175" t="s">
        <v>5</v>
      </c>
      <c r="N150" s="176" t="s">
        <v>42</v>
      </c>
      <c r="O150" s="39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AR150" s="21" t="s">
        <v>144</v>
      </c>
      <c r="AT150" s="21" t="s">
        <v>139</v>
      </c>
      <c r="AU150" s="21" t="s">
        <v>81</v>
      </c>
      <c r="AY150" s="21" t="s">
        <v>136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21" t="s">
        <v>79</v>
      </c>
      <c r="BK150" s="179">
        <f>ROUND(I150*H150,2)</f>
        <v>0</v>
      </c>
      <c r="BL150" s="21" t="s">
        <v>144</v>
      </c>
      <c r="BM150" s="21" t="s">
        <v>239</v>
      </c>
    </row>
    <row r="151" spans="2:65" s="1" customFormat="1" ht="31.5" customHeight="1">
      <c r="B151" s="167"/>
      <c r="C151" s="168" t="s">
        <v>240</v>
      </c>
      <c r="D151" s="168" t="s">
        <v>139</v>
      </c>
      <c r="E151" s="169" t="s">
        <v>241</v>
      </c>
      <c r="F151" s="170" t="s">
        <v>242</v>
      </c>
      <c r="G151" s="171" t="s">
        <v>234</v>
      </c>
      <c r="H151" s="172">
        <v>125.496</v>
      </c>
      <c r="I151" s="173"/>
      <c r="J151" s="174">
        <f>ROUND(I151*H151,2)</f>
        <v>0</v>
      </c>
      <c r="K151" s="170" t="s">
        <v>143</v>
      </c>
      <c r="L151" s="38"/>
      <c r="M151" s="175" t="s">
        <v>5</v>
      </c>
      <c r="N151" s="176" t="s">
        <v>42</v>
      </c>
      <c r="O151" s="39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AR151" s="21" t="s">
        <v>144</v>
      </c>
      <c r="AT151" s="21" t="s">
        <v>139</v>
      </c>
      <c r="AU151" s="21" t="s">
        <v>81</v>
      </c>
      <c r="AY151" s="21" t="s">
        <v>136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21" t="s">
        <v>79</v>
      </c>
      <c r="BK151" s="179">
        <f>ROUND(I151*H151,2)</f>
        <v>0</v>
      </c>
      <c r="BL151" s="21" t="s">
        <v>144</v>
      </c>
      <c r="BM151" s="21" t="s">
        <v>243</v>
      </c>
    </row>
    <row r="152" spans="2:65" s="11" customFormat="1" ht="12">
      <c r="B152" s="180"/>
      <c r="D152" s="189" t="s">
        <v>146</v>
      </c>
      <c r="F152" s="191" t="s">
        <v>244</v>
      </c>
      <c r="H152" s="192">
        <v>125.496</v>
      </c>
      <c r="I152" s="185"/>
      <c r="L152" s="180"/>
      <c r="M152" s="186"/>
      <c r="N152" s="187"/>
      <c r="O152" s="187"/>
      <c r="P152" s="187"/>
      <c r="Q152" s="187"/>
      <c r="R152" s="187"/>
      <c r="S152" s="187"/>
      <c r="T152" s="188"/>
      <c r="AT152" s="182" t="s">
        <v>146</v>
      </c>
      <c r="AU152" s="182" t="s">
        <v>81</v>
      </c>
      <c r="AV152" s="11" t="s">
        <v>81</v>
      </c>
      <c r="AW152" s="11" t="s">
        <v>6</v>
      </c>
      <c r="AX152" s="11" t="s">
        <v>79</v>
      </c>
      <c r="AY152" s="182" t="s">
        <v>136</v>
      </c>
    </row>
    <row r="153" spans="2:65" s="1" customFormat="1" ht="22.5" customHeight="1">
      <c r="B153" s="167"/>
      <c r="C153" s="168" t="s">
        <v>245</v>
      </c>
      <c r="D153" s="168" t="s">
        <v>139</v>
      </c>
      <c r="E153" s="169" t="s">
        <v>246</v>
      </c>
      <c r="F153" s="170" t="s">
        <v>247</v>
      </c>
      <c r="G153" s="171" t="s">
        <v>234</v>
      </c>
      <c r="H153" s="172">
        <v>13.944000000000001</v>
      </c>
      <c r="I153" s="173"/>
      <c r="J153" s="174">
        <f>ROUND(I153*H153,2)</f>
        <v>0</v>
      </c>
      <c r="K153" s="170" t="s">
        <v>143</v>
      </c>
      <c r="L153" s="38"/>
      <c r="M153" s="175" t="s">
        <v>5</v>
      </c>
      <c r="N153" s="176" t="s">
        <v>42</v>
      </c>
      <c r="O153" s="39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AR153" s="21" t="s">
        <v>144</v>
      </c>
      <c r="AT153" s="21" t="s">
        <v>139</v>
      </c>
      <c r="AU153" s="21" t="s">
        <v>81</v>
      </c>
      <c r="AY153" s="21" t="s">
        <v>136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21" t="s">
        <v>79</v>
      </c>
      <c r="BK153" s="179">
        <f>ROUND(I153*H153,2)</f>
        <v>0</v>
      </c>
      <c r="BL153" s="21" t="s">
        <v>144</v>
      </c>
      <c r="BM153" s="21" t="s">
        <v>248</v>
      </c>
    </row>
    <row r="154" spans="2:65" s="10" customFormat="1" ht="29.85" customHeight="1">
      <c r="B154" s="153"/>
      <c r="D154" s="164" t="s">
        <v>70</v>
      </c>
      <c r="E154" s="165" t="s">
        <v>249</v>
      </c>
      <c r="F154" s="165" t="s">
        <v>250</v>
      </c>
      <c r="I154" s="156"/>
      <c r="J154" s="166">
        <f>BK154</f>
        <v>0</v>
      </c>
      <c r="L154" s="153"/>
      <c r="M154" s="158"/>
      <c r="N154" s="159"/>
      <c r="O154" s="159"/>
      <c r="P154" s="160">
        <f>P155</f>
        <v>0</v>
      </c>
      <c r="Q154" s="159"/>
      <c r="R154" s="160">
        <f>R155</f>
        <v>0</v>
      </c>
      <c r="S154" s="159"/>
      <c r="T154" s="161">
        <f>T155</f>
        <v>0</v>
      </c>
      <c r="AR154" s="154" t="s">
        <v>79</v>
      </c>
      <c r="AT154" s="162" t="s">
        <v>70</v>
      </c>
      <c r="AU154" s="162" t="s">
        <v>79</v>
      </c>
      <c r="AY154" s="154" t="s">
        <v>136</v>
      </c>
      <c r="BK154" s="163">
        <f>BK155</f>
        <v>0</v>
      </c>
    </row>
    <row r="155" spans="2:65" s="1" customFormat="1" ht="44.25" customHeight="1">
      <c r="B155" s="167"/>
      <c r="C155" s="168" t="s">
        <v>10</v>
      </c>
      <c r="D155" s="168" t="s">
        <v>139</v>
      </c>
      <c r="E155" s="169" t="s">
        <v>251</v>
      </c>
      <c r="F155" s="170" t="s">
        <v>252</v>
      </c>
      <c r="G155" s="171" t="s">
        <v>234</v>
      </c>
      <c r="H155" s="172">
        <v>6.76</v>
      </c>
      <c r="I155" s="173"/>
      <c r="J155" s="174">
        <f>ROUND(I155*H155,2)</f>
        <v>0</v>
      </c>
      <c r="K155" s="170" t="s">
        <v>143</v>
      </c>
      <c r="L155" s="38"/>
      <c r="M155" s="175" t="s">
        <v>5</v>
      </c>
      <c r="N155" s="176" t="s">
        <v>42</v>
      </c>
      <c r="O155" s="39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AR155" s="21" t="s">
        <v>144</v>
      </c>
      <c r="AT155" s="21" t="s">
        <v>139</v>
      </c>
      <c r="AU155" s="21" t="s">
        <v>81</v>
      </c>
      <c r="AY155" s="21" t="s">
        <v>136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21" t="s">
        <v>79</v>
      </c>
      <c r="BK155" s="179">
        <f>ROUND(I155*H155,2)</f>
        <v>0</v>
      </c>
      <c r="BL155" s="21" t="s">
        <v>144</v>
      </c>
      <c r="BM155" s="21" t="s">
        <v>253</v>
      </c>
    </row>
    <row r="156" spans="2:65" s="10" customFormat="1" ht="37.35" customHeight="1">
      <c r="B156" s="153"/>
      <c r="D156" s="154" t="s">
        <v>70</v>
      </c>
      <c r="E156" s="155" t="s">
        <v>254</v>
      </c>
      <c r="F156" s="155" t="s">
        <v>255</v>
      </c>
      <c r="I156" s="156"/>
      <c r="J156" s="157">
        <f>BK156</f>
        <v>0</v>
      </c>
      <c r="L156" s="153"/>
      <c r="M156" s="158"/>
      <c r="N156" s="159"/>
      <c r="O156" s="159"/>
      <c r="P156" s="160">
        <f>P157+P166+P179+P197+P199+P204+P208+P212+P224+P234+P244+P256+P258</f>
        <v>0</v>
      </c>
      <c r="Q156" s="159"/>
      <c r="R156" s="160">
        <f>R157+R166+R179+R197+R199+R204+R208+R212+R224+R234+R244+R256+R258</f>
        <v>2.8755295799999998</v>
      </c>
      <c r="S156" s="159"/>
      <c r="T156" s="161">
        <f>T157+T166+T179+T197+T199+T204+T208+T212+T224+T234+T244+T256+T258</f>
        <v>0.27111221000000008</v>
      </c>
      <c r="AR156" s="154" t="s">
        <v>81</v>
      </c>
      <c r="AT156" s="162" t="s">
        <v>70</v>
      </c>
      <c r="AU156" s="162" t="s">
        <v>71</v>
      </c>
      <c r="AY156" s="154" t="s">
        <v>136</v>
      </c>
      <c r="BK156" s="163">
        <f>BK157+BK166+BK179+BK197+BK199+BK204+BK208+BK212+BK224+BK234+BK244+BK256+BK258</f>
        <v>0</v>
      </c>
    </row>
    <row r="157" spans="2:65" s="10" customFormat="1" ht="19.95" customHeight="1">
      <c r="B157" s="153"/>
      <c r="D157" s="164" t="s">
        <v>70</v>
      </c>
      <c r="E157" s="165" t="s">
        <v>256</v>
      </c>
      <c r="F157" s="165" t="s">
        <v>257</v>
      </c>
      <c r="I157" s="156"/>
      <c r="J157" s="166">
        <f>BK157</f>
        <v>0</v>
      </c>
      <c r="L157" s="153"/>
      <c r="M157" s="158"/>
      <c r="N157" s="159"/>
      <c r="O157" s="159"/>
      <c r="P157" s="160">
        <f>SUM(P158:P165)</f>
        <v>0</v>
      </c>
      <c r="Q157" s="159"/>
      <c r="R157" s="160">
        <f>SUM(R158:R165)</f>
        <v>8.4130000000000003E-3</v>
      </c>
      <c r="S157" s="159"/>
      <c r="T157" s="161">
        <f>SUM(T158:T165)</f>
        <v>2.9700000000000001E-2</v>
      </c>
      <c r="AR157" s="154" t="s">
        <v>81</v>
      </c>
      <c r="AT157" s="162" t="s">
        <v>70</v>
      </c>
      <c r="AU157" s="162" t="s">
        <v>79</v>
      </c>
      <c r="AY157" s="154" t="s">
        <v>136</v>
      </c>
      <c r="BK157" s="163">
        <f>SUM(BK158:BK165)</f>
        <v>0</v>
      </c>
    </row>
    <row r="158" spans="2:65" s="1" customFormat="1" ht="22.5" customHeight="1">
      <c r="B158" s="167"/>
      <c r="C158" s="168" t="s">
        <v>258</v>
      </c>
      <c r="D158" s="168" t="s">
        <v>139</v>
      </c>
      <c r="E158" s="169" t="s">
        <v>259</v>
      </c>
      <c r="F158" s="170" t="s">
        <v>260</v>
      </c>
      <c r="G158" s="171" t="s">
        <v>160</v>
      </c>
      <c r="H158" s="172">
        <v>15</v>
      </c>
      <c r="I158" s="173"/>
      <c r="J158" s="174">
        <f t="shared" ref="J158:J163" si="0">ROUND(I158*H158,2)</f>
        <v>0</v>
      </c>
      <c r="K158" s="170" t="s">
        <v>143</v>
      </c>
      <c r="L158" s="38"/>
      <c r="M158" s="175" t="s">
        <v>5</v>
      </c>
      <c r="N158" s="176" t="s">
        <v>42</v>
      </c>
      <c r="O158" s="39"/>
      <c r="P158" s="177">
        <f t="shared" ref="P158:P163" si="1">O158*H158</f>
        <v>0</v>
      </c>
      <c r="Q158" s="177">
        <v>0</v>
      </c>
      <c r="R158" s="177">
        <f t="shared" ref="R158:R163" si="2">Q158*H158</f>
        <v>0</v>
      </c>
      <c r="S158" s="177">
        <v>1.98E-3</v>
      </c>
      <c r="T158" s="178">
        <f t="shared" ref="T158:T163" si="3">S158*H158</f>
        <v>2.9700000000000001E-2</v>
      </c>
      <c r="AR158" s="21" t="s">
        <v>225</v>
      </c>
      <c r="AT158" s="21" t="s">
        <v>139</v>
      </c>
      <c r="AU158" s="21" t="s">
        <v>81</v>
      </c>
      <c r="AY158" s="21" t="s">
        <v>136</v>
      </c>
      <c r="BE158" s="179">
        <f t="shared" ref="BE158:BE163" si="4">IF(N158="základní",J158,0)</f>
        <v>0</v>
      </c>
      <c r="BF158" s="179">
        <f t="shared" ref="BF158:BF163" si="5">IF(N158="snížená",J158,0)</f>
        <v>0</v>
      </c>
      <c r="BG158" s="179">
        <f t="shared" ref="BG158:BG163" si="6">IF(N158="zákl. přenesená",J158,0)</f>
        <v>0</v>
      </c>
      <c r="BH158" s="179">
        <f t="shared" ref="BH158:BH163" si="7">IF(N158="sníž. přenesená",J158,0)</f>
        <v>0</v>
      </c>
      <c r="BI158" s="179">
        <f t="shared" ref="BI158:BI163" si="8">IF(N158="nulová",J158,0)</f>
        <v>0</v>
      </c>
      <c r="BJ158" s="21" t="s">
        <v>79</v>
      </c>
      <c r="BK158" s="179">
        <f t="shared" ref="BK158:BK163" si="9">ROUND(I158*H158,2)</f>
        <v>0</v>
      </c>
      <c r="BL158" s="21" t="s">
        <v>225</v>
      </c>
      <c r="BM158" s="21" t="s">
        <v>261</v>
      </c>
    </row>
    <row r="159" spans="2:65" s="1" customFormat="1" ht="22.5" customHeight="1">
      <c r="B159" s="167"/>
      <c r="C159" s="168" t="s">
        <v>262</v>
      </c>
      <c r="D159" s="168" t="s">
        <v>139</v>
      </c>
      <c r="E159" s="169" t="s">
        <v>263</v>
      </c>
      <c r="F159" s="170" t="s">
        <v>264</v>
      </c>
      <c r="G159" s="171" t="s">
        <v>160</v>
      </c>
      <c r="H159" s="172">
        <v>5.6</v>
      </c>
      <c r="I159" s="173"/>
      <c r="J159" s="174">
        <f t="shared" si="0"/>
        <v>0</v>
      </c>
      <c r="K159" s="170" t="s">
        <v>143</v>
      </c>
      <c r="L159" s="38"/>
      <c r="M159" s="175" t="s">
        <v>5</v>
      </c>
      <c r="N159" s="176" t="s">
        <v>42</v>
      </c>
      <c r="O159" s="39"/>
      <c r="P159" s="177">
        <f t="shared" si="1"/>
        <v>0</v>
      </c>
      <c r="Q159" s="177">
        <v>2.9E-4</v>
      </c>
      <c r="R159" s="177">
        <f t="shared" si="2"/>
        <v>1.624E-3</v>
      </c>
      <c r="S159" s="177">
        <v>0</v>
      </c>
      <c r="T159" s="178">
        <f t="shared" si="3"/>
        <v>0</v>
      </c>
      <c r="AR159" s="21" t="s">
        <v>225</v>
      </c>
      <c r="AT159" s="21" t="s">
        <v>139</v>
      </c>
      <c r="AU159" s="21" t="s">
        <v>81</v>
      </c>
      <c r="AY159" s="21" t="s">
        <v>136</v>
      </c>
      <c r="BE159" s="179">
        <f t="shared" si="4"/>
        <v>0</v>
      </c>
      <c r="BF159" s="179">
        <f t="shared" si="5"/>
        <v>0</v>
      </c>
      <c r="BG159" s="179">
        <f t="shared" si="6"/>
        <v>0</v>
      </c>
      <c r="BH159" s="179">
        <f t="shared" si="7"/>
        <v>0</v>
      </c>
      <c r="BI159" s="179">
        <f t="shared" si="8"/>
        <v>0</v>
      </c>
      <c r="BJ159" s="21" t="s">
        <v>79</v>
      </c>
      <c r="BK159" s="179">
        <f t="shared" si="9"/>
        <v>0</v>
      </c>
      <c r="BL159" s="21" t="s">
        <v>225</v>
      </c>
      <c r="BM159" s="21" t="s">
        <v>265</v>
      </c>
    </row>
    <row r="160" spans="2:65" s="1" customFormat="1" ht="22.5" customHeight="1">
      <c r="B160" s="167"/>
      <c r="C160" s="168" t="s">
        <v>266</v>
      </c>
      <c r="D160" s="168" t="s">
        <v>139</v>
      </c>
      <c r="E160" s="169" t="s">
        <v>267</v>
      </c>
      <c r="F160" s="170" t="s">
        <v>268</v>
      </c>
      <c r="G160" s="171" t="s">
        <v>160</v>
      </c>
      <c r="H160" s="172">
        <v>0.9</v>
      </c>
      <c r="I160" s="173"/>
      <c r="J160" s="174">
        <f t="shared" si="0"/>
        <v>0</v>
      </c>
      <c r="K160" s="170" t="s">
        <v>143</v>
      </c>
      <c r="L160" s="38"/>
      <c r="M160" s="175" t="s">
        <v>5</v>
      </c>
      <c r="N160" s="176" t="s">
        <v>42</v>
      </c>
      <c r="O160" s="39"/>
      <c r="P160" s="177">
        <f t="shared" si="1"/>
        <v>0</v>
      </c>
      <c r="Q160" s="177">
        <v>3.5E-4</v>
      </c>
      <c r="R160" s="177">
        <f t="shared" si="2"/>
        <v>3.1500000000000001E-4</v>
      </c>
      <c r="S160" s="177">
        <v>0</v>
      </c>
      <c r="T160" s="178">
        <f t="shared" si="3"/>
        <v>0</v>
      </c>
      <c r="AR160" s="21" t="s">
        <v>225</v>
      </c>
      <c r="AT160" s="21" t="s">
        <v>139</v>
      </c>
      <c r="AU160" s="21" t="s">
        <v>81</v>
      </c>
      <c r="AY160" s="21" t="s">
        <v>136</v>
      </c>
      <c r="BE160" s="179">
        <f t="shared" si="4"/>
        <v>0</v>
      </c>
      <c r="BF160" s="179">
        <f t="shared" si="5"/>
        <v>0</v>
      </c>
      <c r="BG160" s="179">
        <f t="shared" si="6"/>
        <v>0</v>
      </c>
      <c r="BH160" s="179">
        <f t="shared" si="7"/>
        <v>0</v>
      </c>
      <c r="BI160" s="179">
        <f t="shared" si="8"/>
        <v>0</v>
      </c>
      <c r="BJ160" s="21" t="s">
        <v>79</v>
      </c>
      <c r="BK160" s="179">
        <f t="shared" si="9"/>
        <v>0</v>
      </c>
      <c r="BL160" s="21" t="s">
        <v>225</v>
      </c>
      <c r="BM160" s="21" t="s">
        <v>269</v>
      </c>
    </row>
    <row r="161" spans="2:65" s="1" customFormat="1" ht="22.5" customHeight="1">
      <c r="B161" s="167"/>
      <c r="C161" s="168" t="s">
        <v>270</v>
      </c>
      <c r="D161" s="168" t="s">
        <v>139</v>
      </c>
      <c r="E161" s="169" t="s">
        <v>271</v>
      </c>
      <c r="F161" s="170" t="s">
        <v>272</v>
      </c>
      <c r="G161" s="171" t="s">
        <v>160</v>
      </c>
      <c r="H161" s="172">
        <v>5.0999999999999996</v>
      </c>
      <c r="I161" s="173"/>
      <c r="J161" s="174">
        <f t="shared" si="0"/>
        <v>0</v>
      </c>
      <c r="K161" s="170" t="s">
        <v>143</v>
      </c>
      <c r="L161" s="38"/>
      <c r="M161" s="175" t="s">
        <v>5</v>
      </c>
      <c r="N161" s="176" t="s">
        <v>42</v>
      </c>
      <c r="O161" s="39"/>
      <c r="P161" s="177">
        <f t="shared" si="1"/>
        <v>0</v>
      </c>
      <c r="Q161" s="177">
        <v>1.14E-3</v>
      </c>
      <c r="R161" s="177">
        <f t="shared" si="2"/>
        <v>5.8139999999999997E-3</v>
      </c>
      <c r="S161" s="177">
        <v>0</v>
      </c>
      <c r="T161" s="178">
        <f t="shared" si="3"/>
        <v>0</v>
      </c>
      <c r="AR161" s="21" t="s">
        <v>225</v>
      </c>
      <c r="AT161" s="21" t="s">
        <v>139</v>
      </c>
      <c r="AU161" s="21" t="s">
        <v>81</v>
      </c>
      <c r="AY161" s="21" t="s">
        <v>136</v>
      </c>
      <c r="BE161" s="179">
        <f t="shared" si="4"/>
        <v>0</v>
      </c>
      <c r="BF161" s="179">
        <f t="shared" si="5"/>
        <v>0</v>
      </c>
      <c r="BG161" s="179">
        <f t="shared" si="6"/>
        <v>0</v>
      </c>
      <c r="BH161" s="179">
        <f t="shared" si="7"/>
        <v>0</v>
      </c>
      <c r="BI161" s="179">
        <f t="shared" si="8"/>
        <v>0</v>
      </c>
      <c r="BJ161" s="21" t="s">
        <v>79</v>
      </c>
      <c r="BK161" s="179">
        <f t="shared" si="9"/>
        <v>0</v>
      </c>
      <c r="BL161" s="21" t="s">
        <v>225</v>
      </c>
      <c r="BM161" s="21" t="s">
        <v>273</v>
      </c>
    </row>
    <row r="162" spans="2:65" s="1" customFormat="1" ht="22.5" customHeight="1">
      <c r="B162" s="167"/>
      <c r="C162" s="193" t="s">
        <v>274</v>
      </c>
      <c r="D162" s="193" t="s">
        <v>275</v>
      </c>
      <c r="E162" s="194" t="s">
        <v>276</v>
      </c>
      <c r="F162" s="195" t="s">
        <v>277</v>
      </c>
      <c r="G162" s="196" t="s">
        <v>278</v>
      </c>
      <c r="H162" s="197">
        <v>2</v>
      </c>
      <c r="I162" s="198"/>
      <c r="J162" s="199">
        <f t="shared" si="0"/>
        <v>0</v>
      </c>
      <c r="K162" s="195" t="s">
        <v>143</v>
      </c>
      <c r="L162" s="200"/>
      <c r="M162" s="201" t="s">
        <v>5</v>
      </c>
      <c r="N162" s="202" t="s">
        <v>42</v>
      </c>
      <c r="O162" s="39"/>
      <c r="P162" s="177">
        <f t="shared" si="1"/>
        <v>0</v>
      </c>
      <c r="Q162" s="177">
        <v>3.3E-4</v>
      </c>
      <c r="R162" s="177">
        <f t="shared" si="2"/>
        <v>6.6E-4</v>
      </c>
      <c r="S162" s="177">
        <v>0</v>
      </c>
      <c r="T162" s="178">
        <f t="shared" si="3"/>
        <v>0</v>
      </c>
      <c r="AR162" s="21" t="s">
        <v>279</v>
      </c>
      <c r="AT162" s="21" t="s">
        <v>275</v>
      </c>
      <c r="AU162" s="21" t="s">
        <v>81</v>
      </c>
      <c r="AY162" s="21" t="s">
        <v>136</v>
      </c>
      <c r="BE162" s="179">
        <f t="shared" si="4"/>
        <v>0</v>
      </c>
      <c r="BF162" s="179">
        <f t="shared" si="5"/>
        <v>0</v>
      </c>
      <c r="BG162" s="179">
        <f t="shared" si="6"/>
        <v>0</v>
      </c>
      <c r="BH162" s="179">
        <f t="shared" si="7"/>
        <v>0</v>
      </c>
      <c r="BI162" s="179">
        <f t="shared" si="8"/>
        <v>0</v>
      </c>
      <c r="BJ162" s="21" t="s">
        <v>79</v>
      </c>
      <c r="BK162" s="179">
        <f t="shared" si="9"/>
        <v>0</v>
      </c>
      <c r="BL162" s="21" t="s">
        <v>225</v>
      </c>
      <c r="BM162" s="21" t="s">
        <v>280</v>
      </c>
    </row>
    <row r="163" spans="2:65" s="1" customFormat="1" ht="22.5" customHeight="1">
      <c r="B163" s="167"/>
      <c r="C163" s="168" t="s">
        <v>281</v>
      </c>
      <c r="D163" s="168" t="s">
        <v>139</v>
      </c>
      <c r="E163" s="169" t="s">
        <v>282</v>
      </c>
      <c r="F163" s="170" t="s">
        <v>283</v>
      </c>
      <c r="G163" s="171" t="s">
        <v>160</v>
      </c>
      <c r="H163" s="172">
        <v>11.6</v>
      </c>
      <c r="I163" s="173"/>
      <c r="J163" s="174">
        <f t="shared" si="0"/>
        <v>0</v>
      </c>
      <c r="K163" s="170" t="s">
        <v>143</v>
      </c>
      <c r="L163" s="38"/>
      <c r="M163" s="175" t="s">
        <v>5</v>
      </c>
      <c r="N163" s="176" t="s">
        <v>42</v>
      </c>
      <c r="O163" s="39"/>
      <c r="P163" s="177">
        <f t="shared" si="1"/>
        <v>0</v>
      </c>
      <c r="Q163" s="177">
        <v>0</v>
      </c>
      <c r="R163" s="177">
        <f t="shared" si="2"/>
        <v>0</v>
      </c>
      <c r="S163" s="177">
        <v>0</v>
      </c>
      <c r="T163" s="178">
        <f t="shared" si="3"/>
        <v>0</v>
      </c>
      <c r="AR163" s="21" t="s">
        <v>225</v>
      </c>
      <c r="AT163" s="21" t="s">
        <v>139</v>
      </c>
      <c r="AU163" s="21" t="s">
        <v>81</v>
      </c>
      <c r="AY163" s="21" t="s">
        <v>136</v>
      </c>
      <c r="BE163" s="179">
        <f t="shared" si="4"/>
        <v>0</v>
      </c>
      <c r="BF163" s="179">
        <f t="shared" si="5"/>
        <v>0</v>
      </c>
      <c r="BG163" s="179">
        <f t="shared" si="6"/>
        <v>0</v>
      </c>
      <c r="BH163" s="179">
        <f t="shared" si="7"/>
        <v>0</v>
      </c>
      <c r="BI163" s="179">
        <f t="shared" si="8"/>
        <v>0</v>
      </c>
      <c r="BJ163" s="21" t="s">
        <v>79</v>
      </c>
      <c r="BK163" s="179">
        <f t="shared" si="9"/>
        <v>0</v>
      </c>
      <c r="BL163" s="21" t="s">
        <v>225</v>
      </c>
      <c r="BM163" s="21" t="s">
        <v>284</v>
      </c>
    </row>
    <row r="164" spans="2:65" s="11" customFormat="1" ht="12">
      <c r="B164" s="180"/>
      <c r="D164" s="189" t="s">
        <v>146</v>
      </c>
      <c r="E164" s="190" t="s">
        <v>5</v>
      </c>
      <c r="F164" s="191" t="s">
        <v>285</v>
      </c>
      <c r="H164" s="192">
        <v>11.6</v>
      </c>
      <c r="I164" s="185"/>
      <c r="L164" s="180"/>
      <c r="M164" s="186"/>
      <c r="N164" s="187"/>
      <c r="O164" s="187"/>
      <c r="P164" s="187"/>
      <c r="Q164" s="187"/>
      <c r="R164" s="187"/>
      <c r="S164" s="187"/>
      <c r="T164" s="188"/>
      <c r="AT164" s="182" t="s">
        <v>146</v>
      </c>
      <c r="AU164" s="182" t="s">
        <v>81</v>
      </c>
      <c r="AV164" s="11" t="s">
        <v>81</v>
      </c>
      <c r="AW164" s="11" t="s">
        <v>35</v>
      </c>
      <c r="AX164" s="11" t="s">
        <v>79</v>
      </c>
      <c r="AY164" s="182" t="s">
        <v>136</v>
      </c>
    </row>
    <row r="165" spans="2:65" s="1" customFormat="1" ht="31.5" customHeight="1">
      <c r="B165" s="167"/>
      <c r="C165" s="168" t="s">
        <v>286</v>
      </c>
      <c r="D165" s="168" t="s">
        <v>139</v>
      </c>
      <c r="E165" s="169" t="s">
        <v>287</v>
      </c>
      <c r="F165" s="170" t="s">
        <v>288</v>
      </c>
      <c r="G165" s="171" t="s">
        <v>289</v>
      </c>
      <c r="H165" s="203"/>
      <c r="I165" s="173"/>
      <c r="J165" s="174">
        <f>ROUND(I165*H165,2)</f>
        <v>0</v>
      </c>
      <c r="K165" s="170" t="s">
        <v>143</v>
      </c>
      <c r="L165" s="38"/>
      <c r="M165" s="175" t="s">
        <v>5</v>
      </c>
      <c r="N165" s="176" t="s">
        <v>42</v>
      </c>
      <c r="O165" s="39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AR165" s="21" t="s">
        <v>225</v>
      </c>
      <c r="AT165" s="21" t="s">
        <v>139</v>
      </c>
      <c r="AU165" s="21" t="s">
        <v>81</v>
      </c>
      <c r="AY165" s="21" t="s">
        <v>136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21" t="s">
        <v>79</v>
      </c>
      <c r="BK165" s="179">
        <f>ROUND(I165*H165,2)</f>
        <v>0</v>
      </c>
      <c r="BL165" s="21" t="s">
        <v>225</v>
      </c>
      <c r="BM165" s="21" t="s">
        <v>290</v>
      </c>
    </row>
    <row r="166" spans="2:65" s="10" customFormat="1" ht="29.85" customHeight="1">
      <c r="B166" s="153"/>
      <c r="D166" s="164" t="s">
        <v>70</v>
      </c>
      <c r="E166" s="165" t="s">
        <v>291</v>
      </c>
      <c r="F166" s="165" t="s">
        <v>292</v>
      </c>
      <c r="I166" s="156"/>
      <c r="J166" s="166">
        <f>BK166</f>
        <v>0</v>
      </c>
      <c r="L166" s="153"/>
      <c r="M166" s="158"/>
      <c r="N166" s="159"/>
      <c r="O166" s="159"/>
      <c r="P166" s="160">
        <f>SUM(P167:P178)</f>
        <v>0</v>
      </c>
      <c r="Q166" s="159"/>
      <c r="R166" s="160">
        <f>SUM(R167:R178)</f>
        <v>1.0245000000000002E-2</v>
      </c>
      <c r="S166" s="159"/>
      <c r="T166" s="161">
        <f>SUM(T167:T178)</f>
        <v>8.3999999999999995E-3</v>
      </c>
      <c r="AR166" s="154" t="s">
        <v>81</v>
      </c>
      <c r="AT166" s="162" t="s">
        <v>70</v>
      </c>
      <c r="AU166" s="162" t="s">
        <v>79</v>
      </c>
      <c r="AY166" s="154" t="s">
        <v>136</v>
      </c>
      <c r="BK166" s="163">
        <f>SUM(BK167:BK178)</f>
        <v>0</v>
      </c>
    </row>
    <row r="167" spans="2:65" s="1" customFormat="1" ht="22.5" customHeight="1">
      <c r="B167" s="167"/>
      <c r="C167" s="168" t="s">
        <v>293</v>
      </c>
      <c r="D167" s="168" t="s">
        <v>139</v>
      </c>
      <c r="E167" s="169" t="s">
        <v>294</v>
      </c>
      <c r="F167" s="170" t="s">
        <v>295</v>
      </c>
      <c r="G167" s="171" t="s">
        <v>160</v>
      </c>
      <c r="H167" s="172">
        <v>30</v>
      </c>
      <c r="I167" s="173"/>
      <c r="J167" s="174">
        <f t="shared" ref="J167:J178" si="10">ROUND(I167*H167,2)</f>
        <v>0</v>
      </c>
      <c r="K167" s="170" t="s">
        <v>143</v>
      </c>
      <c r="L167" s="38"/>
      <c r="M167" s="175" t="s">
        <v>5</v>
      </c>
      <c r="N167" s="176" t="s">
        <v>42</v>
      </c>
      <c r="O167" s="39"/>
      <c r="P167" s="177">
        <f t="shared" ref="P167:P178" si="11">O167*H167</f>
        <v>0</v>
      </c>
      <c r="Q167" s="177">
        <v>0</v>
      </c>
      <c r="R167" s="177">
        <f t="shared" ref="R167:R178" si="12">Q167*H167</f>
        <v>0</v>
      </c>
      <c r="S167" s="177">
        <v>2.7999999999999998E-4</v>
      </c>
      <c r="T167" s="178">
        <f t="shared" ref="T167:T178" si="13">S167*H167</f>
        <v>8.3999999999999995E-3</v>
      </c>
      <c r="AR167" s="21" t="s">
        <v>225</v>
      </c>
      <c r="AT167" s="21" t="s">
        <v>139</v>
      </c>
      <c r="AU167" s="21" t="s">
        <v>81</v>
      </c>
      <c r="AY167" s="21" t="s">
        <v>136</v>
      </c>
      <c r="BE167" s="179">
        <f t="shared" ref="BE167:BE178" si="14">IF(N167="základní",J167,0)</f>
        <v>0</v>
      </c>
      <c r="BF167" s="179">
        <f t="shared" ref="BF167:BF178" si="15">IF(N167="snížená",J167,0)</f>
        <v>0</v>
      </c>
      <c r="BG167" s="179">
        <f t="shared" ref="BG167:BG178" si="16">IF(N167="zákl. přenesená",J167,0)</f>
        <v>0</v>
      </c>
      <c r="BH167" s="179">
        <f t="shared" ref="BH167:BH178" si="17">IF(N167="sníž. přenesená",J167,0)</f>
        <v>0</v>
      </c>
      <c r="BI167" s="179">
        <f t="shared" ref="BI167:BI178" si="18">IF(N167="nulová",J167,0)</f>
        <v>0</v>
      </c>
      <c r="BJ167" s="21" t="s">
        <v>79</v>
      </c>
      <c r="BK167" s="179">
        <f t="shared" ref="BK167:BK178" si="19">ROUND(I167*H167,2)</f>
        <v>0</v>
      </c>
      <c r="BL167" s="21" t="s">
        <v>225</v>
      </c>
      <c r="BM167" s="21" t="s">
        <v>296</v>
      </c>
    </row>
    <row r="168" spans="2:65" s="1" customFormat="1" ht="31.5" customHeight="1">
      <c r="B168" s="167"/>
      <c r="C168" s="168" t="s">
        <v>297</v>
      </c>
      <c r="D168" s="168" t="s">
        <v>139</v>
      </c>
      <c r="E168" s="169" t="s">
        <v>298</v>
      </c>
      <c r="F168" s="170" t="s">
        <v>299</v>
      </c>
      <c r="G168" s="171" t="s">
        <v>160</v>
      </c>
      <c r="H168" s="172">
        <v>4.5</v>
      </c>
      <c r="I168" s="173"/>
      <c r="J168" s="174">
        <f t="shared" si="10"/>
        <v>0</v>
      </c>
      <c r="K168" s="170" t="s">
        <v>143</v>
      </c>
      <c r="L168" s="38"/>
      <c r="M168" s="175" t="s">
        <v>5</v>
      </c>
      <c r="N168" s="176" t="s">
        <v>42</v>
      </c>
      <c r="O168" s="39"/>
      <c r="P168" s="177">
        <f t="shared" si="11"/>
        <v>0</v>
      </c>
      <c r="Q168" s="177">
        <v>6.6E-4</v>
      </c>
      <c r="R168" s="177">
        <f t="shared" si="12"/>
        <v>2.97E-3</v>
      </c>
      <c r="S168" s="177">
        <v>0</v>
      </c>
      <c r="T168" s="178">
        <f t="shared" si="13"/>
        <v>0</v>
      </c>
      <c r="AR168" s="21" t="s">
        <v>225</v>
      </c>
      <c r="AT168" s="21" t="s">
        <v>139</v>
      </c>
      <c r="AU168" s="21" t="s">
        <v>81</v>
      </c>
      <c r="AY168" s="21" t="s">
        <v>136</v>
      </c>
      <c r="BE168" s="179">
        <f t="shared" si="14"/>
        <v>0</v>
      </c>
      <c r="BF168" s="179">
        <f t="shared" si="15"/>
        <v>0</v>
      </c>
      <c r="BG168" s="179">
        <f t="shared" si="16"/>
        <v>0</v>
      </c>
      <c r="BH168" s="179">
        <f t="shared" si="17"/>
        <v>0</v>
      </c>
      <c r="BI168" s="179">
        <f t="shared" si="18"/>
        <v>0</v>
      </c>
      <c r="BJ168" s="21" t="s">
        <v>79</v>
      </c>
      <c r="BK168" s="179">
        <f t="shared" si="19"/>
        <v>0</v>
      </c>
      <c r="BL168" s="21" t="s">
        <v>225</v>
      </c>
      <c r="BM168" s="21" t="s">
        <v>300</v>
      </c>
    </row>
    <row r="169" spans="2:65" s="1" customFormat="1" ht="31.5" customHeight="1">
      <c r="B169" s="167"/>
      <c r="C169" s="168" t="s">
        <v>301</v>
      </c>
      <c r="D169" s="168" t="s">
        <v>139</v>
      </c>
      <c r="E169" s="169" t="s">
        <v>302</v>
      </c>
      <c r="F169" s="170" t="s">
        <v>303</v>
      </c>
      <c r="G169" s="171" t="s">
        <v>160</v>
      </c>
      <c r="H169" s="172">
        <v>3.5</v>
      </c>
      <c r="I169" s="173"/>
      <c r="J169" s="174">
        <f t="shared" si="10"/>
        <v>0</v>
      </c>
      <c r="K169" s="170" t="s">
        <v>143</v>
      </c>
      <c r="L169" s="38"/>
      <c r="M169" s="175" t="s">
        <v>5</v>
      </c>
      <c r="N169" s="176" t="s">
        <v>42</v>
      </c>
      <c r="O169" s="39"/>
      <c r="P169" s="177">
        <f t="shared" si="11"/>
        <v>0</v>
      </c>
      <c r="Q169" s="177">
        <v>9.1E-4</v>
      </c>
      <c r="R169" s="177">
        <f t="shared" si="12"/>
        <v>3.1849999999999999E-3</v>
      </c>
      <c r="S169" s="177">
        <v>0</v>
      </c>
      <c r="T169" s="178">
        <f t="shared" si="13"/>
        <v>0</v>
      </c>
      <c r="AR169" s="21" t="s">
        <v>225</v>
      </c>
      <c r="AT169" s="21" t="s">
        <v>139</v>
      </c>
      <c r="AU169" s="21" t="s">
        <v>81</v>
      </c>
      <c r="AY169" s="21" t="s">
        <v>136</v>
      </c>
      <c r="BE169" s="179">
        <f t="shared" si="14"/>
        <v>0</v>
      </c>
      <c r="BF169" s="179">
        <f t="shared" si="15"/>
        <v>0</v>
      </c>
      <c r="BG169" s="179">
        <f t="shared" si="16"/>
        <v>0</v>
      </c>
      <c r="BH169" s="179">
        <f t="shared" si="17"/>
        <v>0</v>
      </c>
      <c r="BI169" s="179">
        <f t="shared" si="18"/>
        <v>0</v>
      </c>
      <c r="BJ169" s="21" t="s">
        <v>79</v>
      </c>
      <c r="BK169" s="179">
        <f t="shared" si="19"/>
        <v>0</v>
      </c>
      <c r="BL169" s="21" t="s">
        <v>225</v>
      </c>
      <c r="BM169" s="21" t="s">
        <v>304</v>
      </c>
    </row>
    <row r="170" spans="2:65" s="1" customFormat="1" ht="44.25" customHeight="1">
      <c r="B170" s="167"/>
      <c r="C170" s="168" t="s">
        <v>279</v>
      </c>
      <c r="D170" s="168" t="s">
        <v>139</v>
      </c>
      <c r="E170" s="169" t="s">
        <v>305</v>
      </c>
      <c r="F170" s="170" t="s">
        <v>306</v>
      </c>
      <c r="G170" s="171" t="s">
        <v>160</v>
      </c>
      <c r="H170" s="172">
        <v>4.5</v>
      </c>
      <c r="I170" s="173"/>
      <c r="J170" s="174">
        <f t="shared" si="10"/>
        <v>0</v>
      </c>
      <c r="K170" s="170" t="s">
        <v>143</v>
      </c>
      <c r="L170" s="38"/>
      <c r="M170" s="175" t="s">
        <v>5</v>
      </c>
      <c r="N170" s="176" t="s">
        <v>42</v>
      </c>
      <c r="O170" s="39"/>
      <c r="P170" s="177">
        <f t="shared" si="11"/>
        <v>0</v>
      </c>
      <c r="Q170" s="177">
        <v>5.0000000000000002E-5</v>
      </c>
      <c r="R170" s="177">
        <f t="shared" si="12"/>
        <v>2.2500000000000002E-4</v>
      </c>
      <c r="S170" s="177">
        <v>0</v>
      </c>
      <c r="T170" s="178">
        <f t="shared" si="13"/>
        <v>0</v>
      </c>
      <c r="AR170" s="21" t="s">
        <v>225</v>
      </c>
      <c r="AT170" s="21" t="s">
        <v>139</v>
      </c>
      <c r="AU170" s="21" t="s">
        <v>81</v>
      </c>
      <c r="AY170" s="21" t="s">
        <v>136</v>
      </c>
      <c r="BE170" s="179">
        <f t="shared" si="14"/>
        <v>0</v>
      </c>
      <c r="BF170" s="179">
        <f t="shared" si="15"/>
        <v>0</v>
      </c>
      <c r="BG170" s="179">
        <f t="shared" si="16"/>
        <v>0</v>
      </c>
      <c r="BH170" s="179">
        <f t="shared" si="17"/>
        <v>0</v>
      </c>
      <c r="BI170" s="179">
        <f t="shared" si="18"/>
        <v>0</v>
      </c>
      <c r="BJ170" s="21" t="s">
        <v>79</v>
      </c>
      <c r="BK170" s="179">
        <f t="shared" si="19"/>
        <v>0</v>
      </c>
      <c r="BL170" s="21" t="s">
        <v>225</v>
      </c>
      <c r="BM170" s="21" t="s">
        <v>307</v>
      </c>
    </row>
    <row r="171" spans="2:65" s="1" customFormat="1" ht="44.25" customHeight="1">
      <c r="B171" s="167"/>
      <c r="C171" s="168" t="s">
        <v>308</v>
      </c>
      <c r="D171" s="168" t="s">
        <v>139</v>
      </c>
      <c r="E171" s="169" t="s">
        <v>309</v>
      </c>
      <c r="F171" s="170" t="s">
        <v>310</v>
      </c>
      <c r="G171" s="171" t="s">
        <v>160</v>
      </c>
      <c r="H171" s="172">
        <v>3.5</v>
      </c>
      <c r="I171" s="173"/>
      <c r="J171" s="174">
        <f t="shared" si="10"/>
        <v>0</v>
      </c>
      <c r="K171" s="170" t="s">
        <v>143</v>
      </c>
      <c r="L171" s="38"/>
      <c r="M171" s="175" t="s">
        <v>5</v>
      </c>
      <c r="N171" s="176" t="s">
        <v>42</v>
      </c>
      <c r="O171" s="39"/>
      <c r="P171" s="177">
        <f t="shared" si="11"/>
        <v>0</v>
      </c>
      <c r="Q171" s="177">
        <v>6.9999999999999994E-5</v>
      </c>
      <c r="R171" s="177">
        <f t="shared" si="12"/>
        <v>2.4499999999999999E-4</v>
      </c>
      <c r="S171" s="177">
        <v>0</v>
      </c>
      <c r="T171" s="178">
        <f t="shared" si="13"/>
        <v>0</v>
      </c>
      <c r="AR171" s="21" t="s">
        <v>225</v>
      </c>
      <c r="AT171" s="21" t="s">
        <v>139</v>
      </c>
      <c r="AU171" s="21" t="s">
        <v>81</v>
      </c>
      <c r="AY171" s="21" t="s">
        <v>136</v>
      </c>
      <c r="BE171" s="179">
        <f t="shared" si="14"/>
        <v>0</v>
      </c>
      <c r="BF171" s="179">
        <f t="shared" si="15"/>
        <v>0</v>
      </c>
      <c r="BG171" s="179">
        <f t="shared" si="16"/>
        <v>0</v>
      </c>
      <c r="BH171" s="179">
        <f t="shared" si="17"/>
        <v>0</v>
      </c>
      <c r="BI171" s="179">
        <f t="shared" si="18"/>
        <v>0</v>
      </c>
      <c r="BJ171" s="21" t="s">
        <v>79</v>
      </c>
      <c r="BK171" s="179">
        <f t="shared" si="19"/>
        <v>0</v>
      </c>
      <c r="BL171" s="21" t="s">
        <v>225</v>
      </c>
      <c r="BM171" s="21" t="s">
        <v>311</v>
      </c>
    </row>
    <row r="172" spans="2:65" s="1" customFormat="1" ht="31.5" customHeight="1">
      <c r="B172" s="167"/>
      <c r="C172" s="168" t="s">
        <v>312</v>
      </c>
      <c r="D172" s="168" t="s">
        <v>139</v>
      </c>
      <c r="E172" s="169" t="s">
        <v>313</v>
      </c>
      <c r="F172" s="170" t="s">
        <v>314</v>
      </c>
      <c r="G172" s="171" t="s">
        <v>278</v>
      </c>
      <c r="H172" s="172">
        <v>4</v>
      </c>
      <c r="I172" s="173"/>
      <c r="J172" s="174">
        <f t="shared" si="10"/>
        <v>0</v>
      </c>
      <c r="K172" s="170" t="s">
        <v>143</v>
      </c>
      <c r="L172" s="38"/>
      <c r="M172" s="175" t="s">
        <v>5</v>
      </c>
      <c r="N172" s="176" t="s">
        <v>42</v>
      </c>
      <c r="O172" s="39"/>
      <c r="P172" s="177">
        <f t="shared" si="11"/>
        <v>0</v>
      </c>
      <c r="Q172" s="177">
        <v>2.1000000000000001E-4</v>
      </c>
      <c r="R172" s="177">
        <f t="shared" si="12"/>
        <v>8.4000000000000003E-4</v>
      </c>
      <c r="S172" s="177">
        <v>0</v>
      </c>
      <c r="T172" s="178">
        <f t="shared" si="13"/>
        <v>0</v>
      </c>
      <c r="AR172" s="21" t="s">
        <v>225</v>
      </c>
      <c r="AT172" s="21" t="s">
        <v>139</v>
      </c>
      <c r="AU172" s="21" t="s">
        <v>81</v>
      </c>
      <c r="AY172" s="21" t="s">
        <v>136</v>
      </c>
      <c r="BE172" s="179">
        <f t="shared" si="14"/>
        <v>0</v>
      </c>
      <c r="BF172" s="179">
        <f t="shared" si="15"/>
        <v>0</v>
      </c>
      <c r="BG172" s="179">
        <f t="shared" si="16"/>
        <v>0</v>
      </c>
      <c r="BH172" s="179">
        <f t="shared" si="17"/>
        <v>0</v>
      </c>
      <c r="BI172" s="179">
        <f t="shared" si="18"/>
        <v>0</v>
      </c>
      <c r="BJ172" s="21" t="s">
        <v>79</v>
      </c>
      <c r="BK172" s="179">
        <f t="shared" si="19"/>
        <v>0</v>
      </c>
      <c r="BL172" s="21" t="s">
        <v>225</v>
      </c>
      <c r="BM172" s="21" t="s">
        <v>315</v>
      </c>
    </row>
    <row r="173" spans="2:65" s="1" customFormat="1" ht="31.5" customHeight="1">
      <c r="B173" s="167"/>
      <c r="C173" s="168" t="s">
        <v>316</v>
      </c>
      <c r="D173" s="168" t="s">
        <v>139</v>
      </c>
      <c r="E173" s="169" t="s">
        <v>317</v>
      </c>
      <c r="F173" s="170" t="s">
        <v>318</v>
      </c>
      <c r="G173" s="171" t="s">
        <v>278</v>
      </c>
      <c r="H173" s="172">
        <v>4</v>
      </c>
      <c r="I173" s="173"/>
      <c r="J173" s="174">
        <f t="shared" si="10"/>
        <v>0</v>
      </c>
      <c r="K173" s="170" t="s">
        <v>143</v>
      </c>
      <c r="L173" s="38"/>
      <c r="M173" s="175" t="s">
        <v>5</v>
      </c>
      <c r="N173" s="176" t="s">
        <v>42</v>
      </c>
      <c r="O173" s="39"/>
      <c r="P173" s="177">
        <f t="shared" si="11"/>
        <v>0</v>
      </c>
      <c r="Q173" s="177">
        <v>2.1000000000000001E-4</v>
      </c>
      <c r="R173" s="177">
        <f t="shared" si="12"/>
        <v>8.4000000000000003E-4</v>
      </c>
      <c r="S173" s="177">
        <v>0</v>
      </c>
      <c r="T173" s="178">
        <f t="shared" si="13"/>
        <v>0</v>
      </c>
      <c r="AR173" s="21" t="s">
        <v>225</v>
      </c>
      <c r="AT173" s="21" t="s">
        <v>139</v>
      </c>
      <c r="AU173" s="21" t="s">
        <v>81</v>
      </c>
      <c r="AY173" s="21" t="s">
        <v>136</v>
      </c>
      <c r="BE173" s="179">
        <f t="shared" si="14"/>
        <v>0</v>
      </c>
      <c r="BF173" s="179">
        <f t="shared" si="15"/>
        <v>0</v>
      </c>
      <c r="BG173" s="179">
        <f t="shared" si="16"/>
        <v>0</v>
      </c>
      <c r="BH173" s="179">
        <f t="shared" si="17"/>
        <v>0</v>
      </c>
      <c r="BI173" s="179">
        <f t="shared" si="18"/>
        <v>0</v>
      </c>
      <c r="BJ173" s="21" t="s">
        <v>79</v>
      </c>
      <c r="BK173" s="179">
        <f t="shared" si="19"/>
        <v>0</v>
      </c>
      <c r="BL173" s="21" t="s">
        <v>225</v>
      </c>
      <c r="BM173" s="21" t="s">
        <v>319</v>
      </c>
    </row>
    <row r="174" spans="2:65" s="1" customFormat="1" ht="31.5" customHeight="1">
      <c r="B174" s="167"/>
      <c r="C174" s="168" t="s">
        <v>320</v>
      </c>
      <c r="D174" s="168" t="s">
        <v>139</v>
      </c>
      <c r="E174" s="169" t="s">
        <v>321</v>
      </c>
      <c r="F174" s="170" t="s">
        <v>322</v>
      </c>
      <c r="G174" s="171" t="s">
        <v>278</v>
      </c>
      <c r="H174" s="172">
        <v>1</v>
      </c>
      <c r="I174" s="173"/>
      <c r="J174" s="174">
        <f t="shared" si="10"/>
        <v>0</v>
      </c>
      <c r="K174" s="170" t="s">
        <v>143</v>
      </c>
      <c r="L174" s="38"/>
      <c r="M174" s="175" t="s">
        <v>5</v>
      </c>
      <c r="N174" s="176" t="s">
        <v>42</v>
      </c>
      <c r="O174" s="39"/>
      <c r="P174" s="177">
        <f t="shared" si="11"/>
        <v>0</v>
      </c>
      <c r="Q174" s="177">
        <v>3.4000000000000002E-4</v>
      </c>
      <c r="R174" s="177">
        <f t="shared" si="12"/>
        <v>3.4000000000000002E-4</v>
      </c>
      <c r="S174" s="177">
        <v>0</v>
      </c>
      <c r="T174" s="178">
        <f t="shared" si="13"/>
        <v>0</v>
      </c>
      <c r="AR174" s="21" t="s">
        <v>225</v>
      </c>
      <c r="AT174" s="21" t="s">
        <v>139</v>
      </c>
      <c r="AU174" s="21" t="s">
        <v>81</v>
      </c>
      <c r="AY174" s="21" t="s">
        <v>136</v>
      </c>
      <c r="BE174" s="179">
        <f t="shared" si="14"/>
        <v>0</v>
      </c>
      <c r="BF174" s="179">
        <f t="shared" si="15"/>
        <v>0</v>
      </c>
      <c r="BG174" s="179">
        <f t="shared" si="16"/>
        <v>0</v>
      </c>
      <c r="BH174" s="179">
        <f t="shared" si="17"/>
        <v>0</v>
      </c>
      <c r="BI174" s="179">
        <f t="shared" si="18"/>
        <v>0</v>
      </c>
      <c r="BJ174" s="21" t="s">
        <v>79</v>
      </c>
      <c r="BK174" s="179">
        <f t="shared" si="19"/>
        <v>0</v>
      </c>
      <c r="BL174" s="21" t="s">
        <v>225</v>
      </c>
      <c r="BM174" s="21" t="s">
        <v>323</v>
      </c>
    </row>
    <row r="175" spans="2:65" s="1" customFormat="1" ht="31.5" customHeight="1">
      <c r="B175" s="167"/>
      <c r="C175" s="168" t="s">
        <v>324</v>
      </c>
      <c r="D175" s="168" t="s">
        <v>139</v>
      </c>
      <c r="E175" s="169" t="s">
        <v>325</v>
      </c>
      <c r="F175" s="170" t="s">
        <v>326</v>
      </c>
      <c r="G175" s="171" t="s">
        <v>160</v>
      </c>
      <c r="H175" s="172">
        <v>8</v>
      </c>
      <c r="I175" s="173"/>
      <c r="J175" s="174">
        <f t="shared" si="10"/>
        <v>0</v>
      </c>
      <c r="K175" s="170" t="s">
        <v>143</v>
      </c>
      <c r="L175" s="38"/>
      <c r="M175" s="175" t="s">
        <v>5</v>
      </c>
      <c r="N175" s="176" t="s">
        <v>42</v>
      </c>
      <c r="O175" s="39"/>
      <c r="P175" s="177">
        <f t="shared" si="11"/>
        <v>0</v>
      </c>
      <c r="Q175" s="177">
        <v>1.9000000000000001E-4</v>
      </c>
      <c r="R175" s="177">
        <f t="shared" si="12"/>
        <v>1.5200000000000001E-3</v>
      </c>
      <c r="S175" s="177">
        <v>0</v>
      </c>
      <c r="T175" s="178">
        <f t="shared" si="13"/>
        <v>0</v>
      </c>
      <c r="AR175" s="21" t="s">
        <v>225</v>
      </c>
      <c r="AT175" s="21" t="s">
        <v>139</v>
      </c>
      <c r="AU175" s="21" t="s">
        <v>81</v>
      </c>
      <c r="AY175" s="21" t="s">
        <v>136</v>
      </c>
      <c r="BE175" s="179">
        <f t="shared" si="14"/>
        <v>0</v>
      </c>
      <c r="BF175" s="179">
        <f t="shared" si="15"/>
        <v>0</v>
      </c>
      <c r="BG175" s="179">
        <f t="shared" si="16"/>
        <v>0</v>
      </c>
      <c r="BH175" s="179">
        <f t="shared" si="17"/>
        <v>0</v>
      </c>
      <c r="BI175" s="179">
        <f t="shared" si="18"/>
        <v>0</v>
      </c>
      <c r="BJ175" s="21" t="s">
        <v>79</v>
      </c>
      <c r="BK175" s="179">
        <f t="shared" si="19"/>
        <v>0</v>
      </c>
      <c r="BL175" s="21" t="s">
        <v>225</v>
      </c>
      <c r="BM175" s="21" t="s">
        <v>327</v>
      </c>
    </row>
    <row r="176" spans="2:65" s="1" customFormat="1" ht="31.5" customHeight="1">
      <c r="B176" s="167"/>
      <c r="C176" s="168" t="s">
        <v>328</v>
      </c>
      <c r="D176" s="168" t="s">
        <v>139</v>
      </c>
      <c r="E176" s="169" t="s">
        <v>329</v>
      </c>
      <c r="F176" s="170" t="s">
        <v>330</v>
      </c>
      <c r="G176" s="171" t="s">
        <v>160</v>
      </c>
      <c r="H176" s="172">
        <v>8</v>
      </c>
      <c r="I176" s="173"/>
      <c r="J176" s="174">
        <f t="shared" si="10"/>
        <v>0</v>
      </c>
      <c r="K176" s="170" t="s">
        <v>143</v>
      </c>
      <c r="L176" s="38"/>
      <c r="M176" s="175" t="s">
        <v>5</v>
      </c>
      <c r="N176" s="176" t="s">
        <v>42</v>
      </c>
      <c r="O176" s="39"/>
      <c r="P176" s="177">
        <f t="shared" si="11"/>
        <v>0</v>
      </c>
      <c r="Q176" s="177">
        <v>1.0000000000000001E-5</v>
      </c>
      <c r="R176" s="177">
        <f t="shared" si="12"/>
        <v>8.0000000000000007E-5</v>
      </c>
      <c r="S176" s="177">
        <v>0</v>
      </c>
      <c r="T176" s="178">
        <f t="shared" si="13"/>
        <v>0</v>
      </c>
      <c r="AR176" s="21" t="s">
        <v>225</v>
      </c>
      <c r="AT176" s="21" t="s">
        <v>139</v>
      </c>
      <c r="AU176" s="21" t="s">
        <v>81</v>
      </c>
      <c r="AY176" s="21" t="s">
        <v>136</v>
      </c>
      <c r="BE176" s="179">
        <f t="shared" si="14"/>
        <v>0</v>
      </c>
      <c r="BF176" s="179">
        <f t="shared" si="15"/>
        <v>0</v>
      </c>
      <c r="BG176" s="179">
        <f t="shared" si="16"/>
        <v>0</v>
      </c>
      <c r="BH176" s="179">
        <f t="shared" si="17"/>
        <v>0</v>
      </c>
      <c r="BI176" s="179">
        <f t="shared" si="18"/>
        <v>0</v>
      </c>
      <c r="BJ176" s="21" t="s">
        <v>79</v>
      </c>
      <c r="BK176" s="179">
        <f t="shared" si="19"/>
        <v>0</v>
      </c>
      <c r="BL176" s="21" t="s">
        <v>225</v>
      </c>
      <c r="BM176" s="21" t="s">
        <v>331</v>
      </c>
    </row>
    <row r="177" spans="2:65" s="1" customFormat="1" ht="22.5" customHeight="1">
      <c r="B177" s="167"/>
      <c r="C177" s="168" t="s">
        <v>332</v>
      </c>
      <c r="D177" s="168" t="s">
        <v>139</v>
      </c>
      <c r="E177" s="169" t="s">
        <v>333</v>
      </c>
      <c r="F177" s="170" t="s">
        <v>334</v>
      </c>
      <c r="G177" s="171" t="s">
        <v>160</v>
      </c>
      <c r="H177" s="172">
        <v>1.1000000000000001</v>
      </c>
      <c r="I177" s="173"/>
      <c r="J177" s="174">
        <f t="shared" si="10"/>
        <v>0</v>
      </c>
      <c r="K177" s="170" t="s">
        <v>335</v>
      </c>
      <c r="L177" s="38"/>
      <c r="M177" s="175" t="s">
        <v>5</v>
      </c>
      <c r="N177" s="176" t="s">
        <v>42</v>
      </c>
      <c r="O177" s="39"/>
      <c r="P177" s="177">
        <f t="shared" si="11"/>
        <v>0</v>
      </c>
      <c r="Q177" s="177">
        <v>0</v>
      </c>
      <c r="R177" s="177">
        <f t="shared" si="12"/>
        <v>0</v>
      </c>
      <c r="S177" s="177">
        <v>0</v>
      </c>
      <c r="T177" s="178">
        <f t="shared" si="13"/>
        <v>0</v>
      </c>
      <c r="AR177" s="21" t="s">
        <v>225</v>
      </c>
      <c r="AT177" s="21" t="s">
        <v>139</v>
      </c>
      <c r="AU177" s="21" t="s">
        <v>81</v>
      </c>
      <c r="AY177" s="21" t="s">
        <v>136</v>
      </c>
      <c r="BE177" s="179">
        <f t="shared" si="14"/>
        <v>0</v>
      </c>
      <c r="BF177" s="179">
        <f t="shared" si="15"/>
        <v>0</v>
      </c>
      <c r="BG177" s="179">
        <f t="shared" si="16"/>
        <v>0</v>
      </c>
      <c r="BH177" s="179">
        <f t="shared" si="17"/>
        <v>0</v>
      </c>
      <c r="BI177" s="179">
        <f t="shared" si="18"/>
        <v>0</v>
      </c>
      <c r="BJ177" s="21" t="s">
        <v>79</v>
      </c>
      <c r="BK177" s="179">
        <f t="shared" si="19"/>
        <v>0</v>
      </c>
      <c r="BL177" s="21" t="s">
        <v>225</v>
      </c>
      <c r="BM177" s="21" t="s">
        <v>336</v>
      </c>
    </row>
    <row r="178" spans="2:65" s="1" customFormat="1" ht="31.5" customHeight="1">
      <c r="B178" s="167"/>
      <c r="C178" s="168" t="s">
        <v>337</v>
      </c>
      <c r="D178" s="168" t="s">
        <v>139</v>
      </c>
      <c r="E178" s="169" t="s">
        <v>338</v>
      </c>
      <c r="F178" s="170" t="s">
        <v>339</v>
      </c>
      <c r="G178" s="171" t="s">
        <v>289</v>
      </c>
      <c r="H178" s="203"/>
      <c r="I178" s="173"/>
      <c r="J178" s="174">
        <f t="shared" si="10"/>
        <v>0</v>
      </c>
      <c r="K178" s="170" t="s">
        <v>143</v>
      </c>
      <c r="L178" s="38"/>
      <c r="M178" s="175" t="s">
        <v>5</v>
      </c>
      <c r="N178" s="176" t="s">
        <v>42</v>
      </c>
      <c r="O178" s="39"/>
      <c r="P178" s="177">
        <f t="shared" si="11"/>
        <v>0</v>
      </c>
      <c r="Q178" s="177">
        <v>0</v>
      </c>
      <c r="R178" s="177">
        <f t="shared" si="12"/>
        <v>0</v>
      </c>
      <c r="S178" s="177">
        <v>0</v>
      </c>
      <c r="T178" s="178">
        <f t="shared" si="13"/>
        <v>0</v>
      </c>
      <c r="AR178" s="21" t="s">
        <v>225</v>
      </c>
      <c r="AT178" s="21" t="s">
        <v>139</v>
      </c>
      <c r="AU178" s="21" t="s">
        <v>81</v>
      </c>
      <c r="AY178" s="21" t="s">
        <v>136</v>
      </c>
      <c r="BE178" s="179">
        <f t="shared" si="14"/>
        <v>0</v>
      </c>
      <c r="BF178" s="179">
        <f t="shared" si="15"/>
        <v>0</v>
      </c>
      <c r="BG178" s="179">
        <f t="shared" si="16"/>
        <v>0</v>
      </c>
      <c r="BH178" s="179">
        <f t="shared" si="17"/>
        <v>0</v>
      </c>
      <c r="BI178" s="179">
        <f t="shared" si="18"/>
        <v>0</v>
      </c>
      <c r="BJ178" s="21" t="s">
        <v>79</v>
      </c>
      <c r="BK178" s="179">
        <f t="shared" si="19"/>
        <v>0</v>
      </c>
      <c r="BL178" s="21" t="s">
        <v>225</v>
      </c>
      <c r="BM178" s="21" t="s">
        <v>340</v>
      </c>
    </row>
    <row r="179" spans="2:65" s="10" customFormat="1" ht="29.85" customHeight="1">
      <c r="B179" s="153"/>
      <c r="D179" s="164" t="s">
        <v>70</v>
      </c>
      <c r="E179" s="165" t="s">
        <v>341</v>
      </c>
      <c r="F179" s="165" t="s">
        <v>342</v>
      </c>
      <c r="I179" s="156"/>
      <c r="J179" s="166">
        <f>BK179</f>
        <v>0</v>
      </c>
      <c r="L179" s="153"/>
      <c r="M179" s="158"/>
      <c r="N179" s="159"/>
      <c r="O179" s="159"/>
      <c r="P179" s="160">
        <f>SUM(P180:P196)</f>
        <v>0</v>
      </c>
      <c r="Q179" s="159"/>
      <c r="R179" s="160">
        <f>SUM(R180:R196)</f>
        <v>0.20020999999999994</v>
      </c>
      <c r="S179" s="159"/>
      <c r="T179" s="161">
        <f>SUM(T180:T196)</f>
        <v>0.12911000000000003</v>
      </c>
      <c r="AR179" s="154" t="s">
        <v>81</v>
      </c>
      <c r="AT179" s="162" t="s">
        <v>70</v>
      </c>
      <c r="AU179" s="162" t="s">
        <v>79</v>
      </c>
      <c r="AY179" s="154" t="s">
        <v>136</v>
      </c>
      <c r="BK179" s="163">
        <f>SUM(BK180:BK196)</f>
        <v>0</v>
      </c>
    </row>
    <row r="180" spans="2:65" s="1" customFormat="1" ht="22.5" customHeight="1">
      <c r="B180" s="167"/>
      <c r="C180" s="168" t="s">
        <v>343</v>
      </c>
      <c r="D180" s="168" t="s">
        <v>139</v>
      </c>
      <c r="E180" s="169" t="s">
        <v>344</v>
      </c>
      <c r="F180" s="170" t="s">
        <v>345</v>
      </c>
      <c r="G180" s="171" t="s">
        <v>346</v>
      </c>
      <c r="H180" s="172">
        <v>2</v>
      </c>
      <c r="I180" s="173"/>
      <c r="J180" s="174">
        <f t="shared" ref="J180:J192" si="20">ROUND(I180*H180,2)</f>
        <v>0</v>
      </c>
      <c r="K180" s="170" t="s">
        <v>143</v>
      </c>
      <c r="L180" s="38"/>
      <c r="M180" s="175" t="s">
        <v>5</v>
      </c>
      <c r="N180" s="176" t="s">
        <v>42</v>
      </c>
      <c r="O180" s="39"/>
      <c r="P180" s="177">
        <f t="shared" ref="P180:P192" si="21">O180*H180</f>
        <v>0</v>
      </c>
      <c r="Q180" s="177">
        <v>0</v>
      </c>
      <c r="R180" s="177">
        <f t="shared" ref="R180:R192" si="22">Q180*H180</f>
        <v>0</v>
      </c>
      <c r="S180" s="177">
        <v>3.4200000000000001E-2</v>
      </c>
      <c r="T180" s="178">
        <f t="shared" ref="T180:T192" si="23">S180*H180</f>
        <v>6.8400000000000002E-2</v>
      </c>
      <c r="AR180" s="21" t="s">
        <v>225</v>
      </c>
      <c r="AT180" s="21" t="s">
        <v>139</v>
      </c>
      <c r="AU180" s="21" t="s">
        <v>81</v>
      </c>
      <c r="AY180" s="21" t="s">
        <v>136</v>
      </c>
      <c r="BE180" s="179">
        <f t="shared" ref="BE180:BE192" si="24">IF(N180="základní",J180,0)</f>
        <v>0</v>
      </c>
      <c r="BF180" s="179">
        <f t="shared" ref="BF180:BF192" si="25">IF(N180="snížená",J180,0)</f>
        <v>0</v>
      </c>
      <c r="BG180" s="179">
        <f t="shared" ref="BG180:BG192" si="26">IF(N180="zákl. přenesená",J180,0)</f>
        <v>0</v>
      </c>
      <c r="BH180" s="179">
        <f t="shared" ref="BH180:BH192" si="27">IF(N180="sníž. přenesená",J180,0)</f>
        <v>0</v>
      </c>
      <c r="BI180" s="179">
        <f t="shared" ref="BI180:BI192" si="28">IF(N180="nulová",J180,0)</f>
        <v>0</v>
      </c>
      <c r="BJ180" s="21" t="s">
        <v>79</v>
      </c>
      <c r="BK180" s="179">
        <f t="shared" ref="BK180:BK192" si="29">ROUND(I180*H180,2)</f>
        <v>0</v>
      </c>
      <c r="BL180" s="21" t="s">
        <v>225</v>
      </c>
      <c r="BM180" s="21" t="s">
        <v>347</v>
      </c>
    </row>
    <row r="181" spans="2:65" s="1" customFormat="1" ht="31.5" customHeight="1">
      <c r="B181" s="167"/>
      <c r="C181" s="168" t="s">
        <v>348</v>
      </c>
      <c r="D181" s="168" t="s">
        <v>139</v>
      </c>
      <c r="E181" s="169" t="s">
        <v>349</v>
      </c>
      <c r="F181" s="170" t="s">
        <v>350</v>
      </c>
      <c r="G181" s="171" t="s">
        <v>346</v>
      </c>
      <c r="H181" s="172">
        <v>3</v>
      </c>
      <c r="I181" s="173"/>
      <c r="J181" s="174">
        <f t="shared" si="20"/>
        <v>0</v>
      </c>
      <c r="K181" s="170" t="s">
        <v>143</v>
      </c>
      <c r="L181" s="38"/>
      <c r="M181" s="175" t="s">
        <v>5</v>
      </c>
      <c r="N181" s="176" t="s">
        <v>42</v>
      </c>
      <c r="O181" s="39"/>
      <c r="P181" s="177">
        <f t="shared" si="21"/>
        <v>0</v>
      </c>
      <c r="Q181" s="177">
        <v>1.6920000000000001E-2</v>
      </c>
      <c r="R181" s="177">
        <f t="shared" si="22"/>
        <v>5.076E-2</v>
      </c>
      <c r="S181" s="177">
        <v>0</v>
      </c>
      <c r="T181" s="178">
        <f t="shared" si="23"/>
        <v>0</v>
      </c>
      <c r="AR181" s="21" t="s">
        <v>225</v>
      </c>
      <c r="AT181" s="21" t="s">
        <v>139</v>
      </c>
      <c r="AU181" s="21" t="s">
        <v>81</v>
      </c>
      <c r="AY181" s="21" t="s">
        <v>136</v>
      </c>
      <c r="BE181" s="179">
        <f t="shared" si="24"/>
        <v>0</v>
      </c>
      <c r="BF181" s="179">
        <f t="shared" si="25"/>
        <v>0</v>
      </c>
      <c r="BG181" s="179">
        <f t="shared" si="26"/>
        <v>0</v>
      </c>
      <c r="BH181" s="179">
        <f t="shared" si="27"/>
        <v>0</v>
      </c>
      <c r="BI181" s="179">
        <f t="shared" si="28"/>
        <v>0</v>
      </c>
      <c r="BJ181" s="21" t="s">
        <v>79</v>
      </c>
      <c r="BK181" s="179">
        <f t="shared" si="29"/>
        <v>0</v>
      </c>
      <c r="BL181" s="21" t="s">
        <v>225</v>
      </c>
      <c r="BM181" s="21" t="s">
        <v>351</v>
      </c>
    </row>
    <row r="182" spans="2:65" s="1" customFormat="1" ht="31.5" customHeight="1">
      <c r="B182" s="167"/>
      <c r="C182" s="168" t="s">
        <v>352</v>
      </c>
      <c r="D182" s="168" t="s">
        <v>139</v>
      </c>
      <c r="E182" s="169" t="s">
        <v>353</v>
      </c>
      <c r="F182" s="170" t="s">
        <v>350</v>
      </c>
      <c r="G182" s="171" t="s">
        <v>346</v>
      </c>
      <c r="H182" s="172">
        <v>1</v>
      </c>
      <c r="I182" s="173"/>
      <c r="J182" s="174">
        <f t="shared" si="20"/>
        <v>0</v>
      </c>
      <c r="K182" s="170" t="s">
        <v>335</v>
      </c>
      <c r="L182" s="38"/>
      <c r="M182" s="175" t="s">
        <v>5</v>
      </c>
      <c r="N182" s="176" t="s">
        <v>42</v>
      </c>
      <c r="O182" s="39"/>
      <c r="P182" s="177">
        <f t="shared" si="21"/>
        <v>0</v>
      </c>
      <c r="Q182" s="177">
        <v>1.6920000000000001E-2</v>
      </c>
      <c r="R182" s="177">
        <f t="shared" si="22"/>
        <v>1.6920000000000001E-2</v>
      </c>
      <c r="S182" s="177">
        <v>0</v>
      </c>
      <c r="T182" s="178">
        <f t="shared" si="23"/>
        <v>0</v>
      </c>
      <c r="AR182" s="21" t="s">
        <v>225</v>
      </c>
      <c r="AT182" s="21" t="s">
        <v>139</v>
      </c>
      <c r="AU182" s="21" t="s">
        <v>81</v>
      </c>
      <c r="AY182" s="21" t="s">
        <v>136</v>
      </c>
      <c r="BE182" s="179">
        <f t="shared" si="24"/>
        <v>0</v>
      </c>
      <c r="BF182" s="179">
        <f t="shared" si="25"/>
        <v>0</v>
      </c>
      <c r="BG182" s="179">
        <f t="shared" si="26"/>
        <v>0</v>
      </c>
      <c r="BH182" s="179">
        <f t="shared" si="27"/>
        <v>0</v>
      </c>
      <c r="BI182" s="179">
        <f t="shared" si="28"/>
        <v>0</v>
      </c>
      <c r="BJ182" s="21" t="s">
        <v>79</v>
      </c>
      <c r="BK182" s="179">
        <f t="shared" si="29"/>
        <v>0</v>
      </c>
      <c r="BL182" s="21" t="s">
        <v>225</v>
      </c>
      <c r="BM182" s="21" t="s">
        <v>354</v>
      </c>
    </row>
    <row r="183" spans="2:65" s="1" customFormat="1" ht="22.5" customHeight="1">
      <c r="B183" s="167"/>
      <c r="C183" s="168" t="s">
        <v>355</v>
      </c>
      <c r="D183" s="168" t="s">
        <v>139</v>
      </c>
      <c r="E183" s="169" t="s">
        <v>356</v>
      </c>
      <c r="F183" s="170" t="s">
        <v>357</v>
      </c>
      <c r="G183" s="171" t="s">
        <v>346</v>
      </c>
      <c r="H183" s="172">
        <v>1</v>
      </c>
      <c r="I183" s="173"/>
      <c r="J183" s="174">
        <f t="shared" si="20"/>
        <v>0</v>
      </c>
      <c r="K183" s="170" t="s">
        <v>143</v>
      </c>
      <c r="L183" s="38"/>
      <c r="M183" s="175" t="s">
        <v>5</v>
      </c>
      <c r="N183" s="176" t="s">
        <v>42</v>
      </c>
      <c r="O183" s="39"/>
      <c r="P183" s="177">
        <f t="shared" si="21"/>
        <v>0</v>
      </c>
      <c r="Q183" s="177">
        <v>0</v>
      </c>
      <c r="R183" s="177">
        <f t="shared" si="22"/>
        <v>0</v>
      </c>
      <c r="S183" s="177">
        <v>1.72E-2</v>
      </c>
      <c r="T183" s="178">
        <f t="shared" si="23"/>
        <v>1.72E-2</v>
      </c>
      <c r="AR183" s="21" t="s">
        <v>225</v>
      </c>
      <c r="AT183" s="21" t="s">
        <v>139</v>
      </c>
      <c r="AU183" s="21" t="s">
        <v>81</v>
      </c>
      <c r="AY183" s="21" t="s">
        <v>136</v>
      </c>
      <c r="BE183" s="179">
        <f t="shared" si="24"/>
        <v>0</v>
      </c>
      <c r="BF183" s="179">
        <f t="shared" si="25"/>
        <v>0</v>
      </c>
      <c r="BG183" s="179">
        <f t="shared" si="26"/>
        <v>0</v>
      </c>
      <c r="BH183" s="179">
        <f t="shared" si="27"/>
        <v>0</v>
      </c>
      <c r="BI183" s="179">
        <f t="shared" si="28"/>
        <v>0</v>
      </c>
      <c r="BJ183" s="21" t="s">
        <v>79</v>
      </c>
      <c r="BK183" s="179">
        <f t="shared" si="29"/>
        <v>0</v>
      </c>
      <c r="BL183" s="21" t="s">
        <v>225</v>
      </c>
      <c r="BM183" s="21" t="s">
        <v>358</v>
      </c>
    </row>
    <row r="184" spans="2:65" s="1" customFormat="1" ht="22.5" customHeight="1">
      <c r="B184" s="167"/>
      <c r="C184" s="168" t="s">
        <v>359</v>
      </c>
      <c r="D184" s="168" t="s">
        <v>139</v>
      </c>
      <c r="E184" s="169" t="s">
        <v>360</v>
      </c>
      <c r="F184" s="170" t="s">
        <v>361</v>
      </c>
      <c r="G184" s="171" t="s">
        <v>346</v>
      </c>
      <c r="H184" s="172">
        <v>2</v>
      </c>
      <c r="I184" s="173"/>
      <c r="J184" s="174">
        <f t="shared" si="20"/>
        <v>0</v>
      </c>
      <c r="K184" s="170" t="s">
        <v>143</v>
      </c>
      <c r="L184" s="38"/>
      <c r="M184" s="175" t="s">
        <v>5</v>
      </c>
      <c r="N184" s="176" t="s">
        <v>42</v>
      </c>
      <c r="O184" s="39"/>
      <c r="P184" s="177">
        <f t="shared" si="21"/>
        <v>0</v>
      </c>
      <c r="Q184" s="177">
        <v>0</v>
      </c>
      <c r="R184" s="177">
        <f t="shared" si="22"/>
        <v>0</v>
      </c>
      <c r="S184" s="177">
        <v>1.9460000000000002E-2</v>
      </c>
      <c r="T184" s="178">
        <f t="shared" si="23"/>
        <v>3.8920000000000003E-2</v>
      </c>
      <c r="AR184" s="21" t="s">
        <v>225</v>
      </c>
      <c r="AT184" s="21" t="s">
        <v>139</v>
      </c>
      <c r="AU184" s="21" t="s">
        <v>81</v>
      </c>
      <c r="AY184" s="21" t="s">
        <v>136</v>
      </c>
      <c r="BE184" s="179">
        <f t="shared" si="24"/>
        <v>0</v>
      </c>
      <c r="BF184" s="179">
        <f t="shared" si="25"/>
        <v>0</v>
      </c>
      <c r="BG184" s="179">
        <f t="shared" si="26"/>
        <v>0</v>
      </c>
      <c r="BH184" s="179">
        <f t="shared" si="27"/>
        <v>0</v>
      </c>
      <c r="BI184" s="179">
        <f t="shared" si="28"/>
        <v>0</v>
      </c>
      <c r="BJ184" s="21" t="s">
        <v>79</v>
      </c>
      <c r="BK184" s="179">
        <f t="shared" si="29"/>
        <v>0</v>
      </c>
      <c r="BL184" s="21" t="s">
        <v>225</v>
      </c>
      <c r="BM184" s="21" t="s">
        <v>362</v>
      </c>
    </row>
    <row r="185" spans="2:65" s="1" customFormat="1" ht="31.5" customHeight="1">
      <c r="B185" s="167"/>
      <c r="C185" s="168" t="s">
        <v>363</v>
      </c>
      <c r="D185" s="168" t="s">
        <v>139</v>
      </c>
      <c r="E185" s="169" t="s">
        <v>364</v>
      </c>
      <c r="F185" s="170" t="s">
        <v>365</v>
      </c>
      <c r="G185" s="171" t="s">
        <v>346</v>
      </c>
      <c r="H185" s="172">
        <v>1</v>
      </c>
      <c r="I185" s="173"/>
      <c r="J185" s="174">
        <f t="shared" si="20"/>
        <v>0</v>
      </c>
      <c r="K185" s="170" t="s">
        <v>143</v>
      </c>
      <c r="L185" s="38"/>
      <c r="M185" s="175" t="s">
        <v>5</v>
      </c>
      <c r="N185" s="176" t="s">
        <v>42</v>
      </c>
      <c r="O185" s="39"/>
      <c r="P185" s="177">
        <f t="shared" si="21"/>
        <v>0</v>
      </c>
      <c r="Q185" s="177">
        <v>1.7260000000000001E-2</v>
      </c>
      <c r="R185" s="177">
        <f t="shared" si="22"/>
        <v>1.7260000000000001E-2</v>
      </c>
      <c r="S185" s="177">
        <v>0</v>
      </c>
      <c r="T185" s="178">
        <f t="shared" si="23"/>
        <v>0</v>
      </c>
      <c r="AR185" s="21" t="s">
        <v>225</v>
      </c>
      <c r="AT185" s="21" t="s">
        <v>139</v>
      </c>
      <c r="AU185" s="21" t="s">
        <v>81</v>
      </c>
      <c r="AY185" s="21" t="s">
        <v>136</v>
      </c>
      <c r="BE185" s="179">
        <f t="shared" si="24"/>
        <v>0</v>
      </c>
      <c r="BF185" s="179">
        <f t="shared" si="25"/>
        <v>0</v>
      </c>
      <c r="BG185" s="179">
        <f t="shared" si="26"/>
        <v>0</v>
      </c>
      <c r="BH185" s="179">
        <f t="shared" si="27"/>
        <v>0</v>
      </c>
      <c r="BI185" s="179">
        <f t="shared" si="28"/>
        <v>0</v>
      </c>
      <c r="BJ185" s="21" t="s">
        <v>79</v>
      </c>
      <c r="BK185" s="179">
        <f t="shared" si="29"/>
        <v>0</v>
      </c>
      <c r="BL185" s="21" t="s">
        <v>225</v>
      </c>
      <c r="BM185" s="21" t="s">
        <v>366</v>
      </c>
    </row>
    <row r="186" spans="2:65" s="1" customFormat="1" ht="31.5" customHeight="1">
      <c r="B186" s="167"/>
      <c r="C186" s="168" t="s">
        <v>367</v>
      </c>
      <c r="D186" s="168" t="s">
        <v>139</v>
      </c>
      <c r="E186" s="169" t="s">
        <v>368</v>
      </c>
      <c r="F186" s="170" t="s">
        <v>369</v>
      </c>
      <c r="G186" s="171" t="s">
        <v>346</v>
      </c>
      <c r="H186" s="172">
        <v>3</v>
      </c>
      <c r="I186" s="173"/>
      <c r="J186" s="174">
        <f t="shared" si="20"/>
        <v>0</v>
      </c>
      <c r="K186" s="170" t="s">
        <v>143</v>
      </c>
      <c r="L186" s="38"/>
      <c r="M186" s="175" t="s">
        <v>5</v>
      </c>
      <c r="N186" s="176" t="s">
        <v>42</v>
      </c>
      <c r="O186" s="39"/>
      <c r="P186" s="177">
        <f t="shared" si="21"/>
        <v>0</v>
      </c>
      <c r="Q186" s="177">
        <v>1.8790000000000001E-2</v>
      </c>
      <c r="R186" s="177">
        <f t="shared" si="22"/>
        <v>5.6370000000000003E-2</v>
      </c>
      <c r="S186" s="177">
        <v>0</v>
      </c>
      <c r="T186" s="178">
        <f t="shared" si="23"/>
        <v>0</v>
      </c>
      <c r="AR186" s="21" t="s">
        <v>225</v>
      </c>
      <c r="AT186" s="21" t="s">
        <v>139</v>
      </c>
      <c r="AU186" s="21" t="s">
        <v>81</v>
      </c>
      <c r="AY186" s="21" t="s">
        <v>136</v>
      </c>
      <c r="BE186" s="179">
        <f t="shared" si="24"/>
        <v>0</v>
      </c>
      <c r="BF186" s="179">
        <f t="shared" si="25"/>
        <v>0</v>
      </c>
      <c r="BG186" s="179">
        <f t="shared" si="26"/>
        <v>0</v>
      </c>
      <c r="BH186" s="179">
        <f t="shared" si="27"/>
        <v>0</v>
      </c>
      <c r="BI186" s="179">
        <f t="shared" si="28"/>
        <v>0</v>
      </c>
      <c r="BJ186" s="21" t="s">
        <v>79</v>
      </c>
      <c r="BK186" s="179">
        <f t="shared" si="29"/>
        <v>0</v>
      </c>
      <c r="BL186" s="21" t="s">
        <v>225</v>
      </c>
      <c r="BM186" s="21" t="s">
        <v>370</v>
      </c>
    </row>
    <row r="187" spans="2:65" s="1" customFormat="1" ht="22.5" customHeight="1">
      <c r="B187" s="167"/>
      <c r="C187" s="168" t="s">
        <v>371</v>
      </c>
      <c r="D187" s="168" t="s">
        <v>139</v>
      </c>
      <c r="E187" s="169" t="s">
        <v>372</v>
      </c>
      <c r="F187" s="170" t="s">
        <v>373</v>
      </c>
      <c r="G187" s="171" t="s">
        <v>346</v>
      </c>
      <c r="H187" s="172">
        <v>1</v>
      </c>
      <c r="I187" s="173"/>
      <c r="J187" s="174">
        <f t="shared" si="20"/>
        <v>0</v>
      </c>
      <c r="K187" s="170" t="s">
        <v>374</v>
      </c>
      <c r="L187" s="38"/>
      <c r="M187" s="175" t="s">
        <v>5</v>
      </c>
      <c r="N187" s="176" t="s">
        <v>42</v>
      </c>
      <c r="O187" s="39"/>
      <c r="P187" s="177">
        <f t="shared" si="21"/>
        <v>0</v>
      </c>
      <c r="Q187" s="177">
        <v>8.0000000000000004E-4</v>
      </c>
      <c r="R187" s="177">
        <f t="shared" si="22"/>
        <v>8.0000000000000004E-4</v>
      </c>
      <c r="S187" s="177">
        <v>0</v>
      </c>
      <c r="T187" s="178">
        <f t="shared" si="23"/>
        <v>0</v>
      </c>
      <c r="AR187" s="21" t="s">
        <v>225</v>
      </c>
      <c r="AT187" s="21" t="s">
        <v>139</v>
      </c>
      <c r="AU187" s="21" t="s">
        <v>81</v>
      </c>
      <c r="AY187" s="21" t="s">
        <v>136</v>
      </c>
      <c r="BE187" s="179">
        <f t="shared" si="24"/>
        <v>0</v>
      </c>
      <c r="BF187" s="179">
        <f t="shared" si="25"/>
        <v>0</v>
      </c>
      <c r="BG187" s="179">
        <f t="shared" si="26"/>
        <v>0</v>
      </c>
      <c r="BH187" s="179">
        <f t="shared" si="27"/>
        <v>0</v>
      </c>
      <c r="BI187" s="179">
        <f t="shared" si="28"/>
        <v>0</v>
      </c>
      <c r="BJ187" s="21" t="s">
        <v>79</v>
      </c>
      <c r="BK187" s="179">
        <f t="shared" si="29"/>
        <v>0</v>
      </c>
      <c r="BL187" s="21" t="s">
        <v>225</v>
      </c>
      <c r="BM187" s="21" t="s">
        <v>375</v>
      </c>
    </row>
    <row r="188" spans="2:65" s="1" customFormat="1" ht="22.5" customHeight="1">
      <c r="B188" s="167"/>
      <c r="C188" s="168" t="s">
        <v>376</v>
      </c>
      <c r="D188" s="168" t="s">
        <v>139</v>
      </c>
      <c r="E188" s="169" t="s">
        <v>377</v>
      </c>
      <c r="F188" s="170" t="s">
        <v>378</v>
      </c>
      <c r="G188" s="171" t="s">
        <v>346</v>
      </c>
      <c r="H188" s="172">
        <v>1</v>
      </c>
      <c r="I188" s="173"/>
      <c r="J188" s="174">
        <f t="shared" si="20"/>
        <v>0</v>
      </c>
      <c r="K188" s="170" t="s">
        <v>374</v>
      </c>
      <c r="L188" s="38"/>
      <c r="M188" s="175" t="s">
        <v>5</v>
      </c>
      <c r="N188" s="176" t="s">
        <v>42</v>
      </c>
      <c r="O188" s="39"/>
      <c r="P188" s="177">
        <f t="shared" si="21"/>
        <v>0</v>
      </c>
      <c r="Q188" s="177">
        <v>8.4999999999999995E-4</v>
      </c>
      <c r="R188" s="177">
        <f t="shared" si="22"/>
        <v>8.4999999999999995E-4</v>
      </c>
      <c r="S188" s="177">
        <v>0</v>
      </c>
      <c r="T188" s="178">
        <f t="shared" si="23"/>
        <v>0</v>
      </c>
      <c r="AR188" s="21" t="s">
        <v>225</v>
      </c>
      <c r="AT188" s="21" t="s">
        <v>139</v>
      </c>
      <c r="AU188" s="21" t="s">
        <v>81</v>
      </c>
      <c r="AY188" s="21" t="s">
        <v>136</v>
      </c>
      <c r="BE188" s="179">
        <f t="shared" si="24"/>
        <v>0</v>
      </c>
      <c r="BF188" s="179">
        <f t="shared" si="25"/>
        <v>0</v>
      </c>
      <c r="BG188" s="179">
        <f t="shared" si="26"/>
        <v>0</v>
      </c>
      <c r="BH188" s="179">
        <f t="shared" si="27"/>
        <v>0</v>
      </c>
      <c r="BI188" s="179">
        <f t="shared" si="28"/>
        <v>0</v>
      </c>
      <c r="BJ188" s="21" t="s">
        <v>79</v>
      </c>
      <c r="BK188" s="179">
        <f t="shared" si="29"/>
        <v>0</v>
      </c>
      <c r="BL188" s="21" t="s">
        <v>225</v>
      </c>
      <c r="BM188" s="21" t="s">
        <v>379</v>
      </c>
    </row>
    <row r="189" spans="2:65" s="1" customFormat="1" ht="22.5" customHeight="1">
      <c r="B189" s="167"/>
      <c r="C189" s="168" t="s">
        <v>380</v>
      </c>
      <c r="D189" s="168" t="s">
        <v>139</v>
      </c>
      <c r="E189" s="169" t="s">
        <v>381</v>
      </c>
      <c r="F189" s="170" t="s">
        <v>382</v>
      </c>
      <c r="G189" s="171" t="s">
        <v>346</v>
      </c>
      <c r="H189" s="172">
        <v>1</v>
      </c>
      <c r="I189" s="173"/>
      <c r="J189" s="174">
        <f t="shared" si="20"/>
        <v>0</v>
      </c>
      <c r="K189" s="170" t="s">
        <v>374</v>
      </c>
      <c r="L189" s="38"/>
      <c r="M189" s="175" t="s">
        <v>5</v>
      </c>
      <c r="N189" s="176" t="s">
        <v>42</v>
      </c>
      <c r="O189" s="39"/>
      <c r="P189" s="177">
        <f t="shared" si="21"/>
        <v>0</v>
      </c>
      <c r="Q189" s="177">
        <v>8.4999999999999995E-4</v>
      </c>
      <c r="R189" s="177">
        <f t="shared" si="22"/>
        <v>8.4999999999999995E-4</v>
      </c>
      <c r="S189" s="177">
        <v>0</v>
      </c>
      <c r="T189" s="178">
        <f t="shared" si="23"/>
        <v>0</v>
      </c>
      <c r="AR189" s="21" t="s">
        <v>225</v>
      </c>
      <c r="AT189" s="21" t="s">
        <v>139</v>
      </c>
      <c r="AU189" s="21" t="s">
        <v>81</v>
      </c>
      <c r="AY189" s="21" t="s">
        <v>136</v>
      </c>
      <c r="BE189" s="179">
        <f t="shared" si="24"/>
        <v>0</v>
      </c>
      <c r="BF189" s="179">
        <f t="shared" si="25"/>
        <v>0</v>
      </c>
      <c r="BG189" s="179">
        <f t="shared" si="26"/>
        <v>0</v>
      </c>
      <c r="BH189" s="179">
        <f t="shared" si="27"/>
        <v>0</v>
      </c>
      <c r="BI189" s="179">
        <f t="shared" si="28"/>
        <v>0</v>
      </c>
      <c r="BJ189" s="21" t="s">
        <v>79</v>
      </c>
      <c r="BK189" s="179">
        <f t="shared" si="29"/>
        <v>0</v>
      </c>
      <c r="BL189" s="21" t="s">
        <v>225</v>
      </c>
      <c r="BM189" s="21" t="s">
        <v>383</v>
      </c>
    </row>
    <row r="190" spans="2:65" s="1" customFormat="1" ht="31.5" customHeight="1">
      <c r="B190" s="167"/>
      <c r="C190" s="168" t="s">
        <v>384</v>
      </c>
      <c r="D190" s="168" t="s">
        <v>139</v>
      </c>
      <c r="E190" s="169" t="s">
        <v>385</v>
      </c>
      <c r="F190" s="170" t="s">
        <v>386</v>
      </c>
      <c r="G190" s="171" t="s">
        <v>346</v>
      </c>
      <c r="H190" s="172">
        <v>4</v>
      </c>
      <c r="I190" s="173"/>
      <c r="J190" s="174">
        <f t="shared" si="20"/>
        <v>0</v>
      </c>
      <c r="K190" s="170" t="s">
        <v>143</v>
      </c>
      <c r="L190" s="38"/>
      <c r="M190" s="175" t="s">
        <v>5</v>
      </c>
      <c r="N190" s="176" t="s">
        <v>42</v>
      </c>
      <c r="O190" s="39"/>
      <c r="P190" s="177">
        <f t="shared" si="21"/>
        <v>0</v>
      </c>
      <c r="Q190" s="177">
        <v>1.0659999999999999E-2</v>
      </c>
      <c r="R190" s="177">
        <f t="shared" si="22"/>
        <v>4.2639999999999997E-2</v>
      </c>
      <c r="S190" s="177">
        <v>0</v>
      </c>
      <c r="T190" s="178">
        <f t="shared" si="23"/>
        <v>0</v>
      </c>
      <c r="AR190" s="21" t="s">
        <v>387</v>
      </c>
      <c r="AT190" s="21" t="s">
        <v>139</v>
      </c>
      <c r="AU190" s="21" t="s">
        <v>81</v>
      </c>
      <c r="AY190" s="21" t="s">
        <v>136</v>
      </c>
      <c r="BE190" s="179">
        <f t="shared" si="24"/>
        <v>0</v>
      </c>
      <c r="BF190" s="179">
        <f t="shared" si="25"/>
        <v>0</v>
      </c>
      <c r="BG190" s="179">
        <f t="shared" si="26"/>
        <v>0</v>
      </c>
      <c r="BH190" s="179">
        <f t="shared" si="27"/>
        <v>0</v>
      </c>
      <c r="BI190" s="179">
        <f t="shared" si="28"/>
        <v>0</v>
      </c>
      <c r="BJ190" s="21" t="s">
        <v>79</v>
      </c>
      <c r="BK190" s="179">
        <f t="shared" si="29"/>
        <v>0</v>
      </c>
      <c r="BL190" s="21" t="s">
        <v>387</v>
      </c>
      <c r="BM190" s="21" t="s">
        <v>388</v>
      </c>
    </row>
    <row r="191" spans="2:65" s="1" customFormat="1" ht="22.5" customHeight="1">
      <c r="B191" s="167"/>
      <c r="C191" s="168" t="s">
        <v>389</v>
      </c>
      <c r="D191" s="168" t="s">
        <v>139</v>
      </c>
      <c r="E191" s="169" t="s">
        <v>390</v>
      </c>
      <c r="F191" s="170" t="s">
        <v>391</v>
      </c>
      <c r="G191" s="171" t="s">
        <v>278</v>
      </c>
      <c r="H191" s="172">
        <v>3</v>
      </c>
      <c r="I191" s="173"/>
      <c r="J191" s="174">
        <f t="shared" si="20"/>
        <v>0</v>
      </c>
      <c r="K191" s="170" t="s">
        <v>143</v>
      </c>
      <c r="L191" s="38"/>
      <c r="M191" s="175" t="s">
        <v>5</v>
      </c>
      <c r="N191" s="176" t="s">
        <v>42</v>
      </c>
      <c r="O191" s="39"/>
      <c r="P191" s="177">
        <f t="shared" si="21"/>
        <v>0</v>
      </c>
      <c r="Q191" s="177">
        <v>0</v>
      </c>
      <c r="R191" s="177">
        <f t="shared" si="22"/>
        <v>0</v>
      </c>
      <c r="S191" s="177">
        <v>4.8999999999999998E-4</v>
      </c>
      <c r="T191" s="178">
        <f t="shared" si="23"/>
        <v>1.47E-3</v>
      </c>
      <c r="AR191" s="21" t="s">
        <v>225</v>
      </c>
      <c r="AT191" s="21" t="s">
        <v>139</v>
      </c>
      <c r="AU191" s="21" t="s">
        <v>81</v>
      </c>
      <c r="AY191" s="21" t="s">
        <v>136</v>
      </c>
      <c r="BE191" s="179">
        <f t="shared" si="24"/>
        <v>0</v>
      </c>
      <c r="BF191" s="179">
        <f t="shared" si="25"/>
        <v>0</v>
      </c>
      <c r="BG191" s="179">
        <f t="shared" si="26"/>
        <v>0</v>
      </c>
      <c r="BH191" s="179">
        <f t="shared" si="27"/>
        <v>0</v>
      </c>
      <c r="BI191" s="179">
        <f t="shared" si="28"/>
        <v>0</v>
      </c>
      <c r="BJ191" s="21" t="s">
        <v>79</v>
      </c>
      <c r="BK191" s="179">
        <f t="shared" si="29"/>
        <v>0</v>
      </c>
      <c r="BL191" s="21" t="s">
        <v>225</v>
      </c>
      <c r="BM191" s="21" t="s">
        <v>392</v>
      </c>
    </row>
    <row r="192" spans="2:65" s="1" customFormat="1" ht="22.5" customHeight="1">
      <c r="B192" s="167"/>
      <c r="C192" s="168" t="s">
        <v>393</v>
      </c>
      <c r="D192" s="168" t="s">
        <v>139</v>
      </c>
      <c r="E192" s="169" t="s">
        <v>394</v>
      </c>
      <c r="F192" s="170" t="s">
        <v>395</v>
      </c>
      <c r="G192" s="171" t="s">
        <v>346</v>
      </c>
      <c r="H192" s="172">
        <v>12</v>
      </c>
      <c r="I192" s="173"/>
      <c r="J192" s="174">
        <f t="shared" si="20"/>
        <v>0</v>
      </c>
      <c r="K192" s="170" t="s">
        <v>143</v>
      </c>
      <c r="L192" s="38"/>
      <c r="M192" s="175" t="s">
        <v>5</v>
      </c>
      <c r="N192" s="176" t="s">
        <v>42</v>
      </c>
      <c r="O192" s="39"/>
      <c r="P192" s="177">
        <f t="shared" si="21"/>
        <v>0</v>
      </c>
      <c r="Q192" s="177">
        <v>2.9999999999999997E-4</v>
      </c>
      <c r="R192" s="177">
        <f t="shared" si="22"/>
        <v>3.5999999999999999E-3</v>
      </c>
      <c r="S192" s="177">
        <v>0</v>
      </c>
      <c r="T192" s="178">
        <f t="shared" si="23"/>
        <v>0</v>
      </c>
      <c r="AR192" s="21" t="s">
        <v>225</v>
      </c>
      <c r="AT192" s="21" t="s">
        <v>139</v>
      </c>
      <c r="AU192" s="21" t="s">
        <v>81</v>
      </c>
      <c r="AY192" s="21" t="s">
        <v>136</v>
      </c>
      <c r="BE192" s="179">
        <f t="shared" si="24"/>
        <v>0</v>
      </c>
      <c r="BF192" s="179">
        <f t="shared" si="25"/>
        <v>0</v>
      </c>
      <c r="BG192" s="179">
        <f t="shared" si="26"/>
        <v>0</v>
      </c>
      <c r="BH192" s="179">
        <f t="shared" si="27"/>
        <v>0</v>
      </c>
      <c r="BI192" s="179">
        <f t="shared" si="28"/>
        <v>0</v>
      </c>
      <c r="BJ192" s="21" t="s">
        <v>79</v>
      </c>
      <c r="BK192" s="179">
        <f t="shared" si="29"/>
        <v>0</v>
      </c>
      <c r="BL192" s="21" t="s">
        <v>225</v>
      </c>
      <c r="BM192" s="21" t="s">
        <v>396</v>
      </c>
    </row>
    <row r="193" spans="2:65" s="11" customFormat="1" ht="12">
      <c r="B193" s="180"/>
      <c r="D193" s="189" t="s">
        <v>146</v>
      </c>
      <c r="E193" s="190" t="s">
        <v>5</v>
      </c>
      <c r="F193" s="191" t="s">
        <v>397</v>
      </c>
      <c r="H193" s="192">
        <v>12</v>
      </c>
      <c r="I193" s="185"/>
      <c r="L193" s="180"/>
      <c r="M193" s="186"/>
      <c r="N193" s="187"/>
      <c r="O193" s="187"/>
      <c r="P193" s="187"/>
      <c r="Q193" s="187"/>
      <c r="R193" s="187"/>
      <c r="S193" s="187"/>
      <c r="T193" s="188"/>
      <c r="AT193" s="182" t="s">
        <v>146</v>
      </c>
      <c r="AU193" s="182" t="s">
        <v>81</v>
      </c>
      <c r="AV193" s="11" t="s">
        <v>81</v>
      </c>
      <c r="AW193" s="11" t="s">
        <v>35</v>
      </c>
      <c r="AX193" s="11" t="s">
        <v>79</v>
      </c>
      <c r="AY193" s="182" t="s">
        <v>136</v>
      </c>
    </row>
    <row r="194" spans="2:65" s="1" customFormat="1" ht="22.5" customHeight="1">
      <c r="B194" s="167"/>
      <c r="C194" s="168" t="s">
        <v>398</v>
      </c>
      <c r="D194" s="168" t="s">
        <v>139</v>
      </c>
      <c r="E194" s="169" t="s">
        <v>399</v>
      </c>
      <c r="F194" s="170" t="s">
        <v>400</v>
      </c>
      <c r="G194" s="171" t="s">
        <v>346</v>
      </c>
      <c r="H194" s="172">
        <v>2</v>
      </c>
      <c r="I194" s="173"/>
      <c r="J194" s="174">
        <f>ROUND(I194*H194,2)</f>
        <v>0</v>
      </c>
      <c r="K194" s="170" t="s">
        <v>143</v>
      </c>
      <c r="L194" s="38"/>
      <c r="M194" s="175" t="s">
        <v>5</v>
      </c>
      <c r="N194" s="176" t="s">
        <v>42</v>
      </c>
      <c r="O194" s="39"/>
      <c r="P194" s="177">
        <f>O194*H194</f>
        <v>0</v>
      </c>
      <c r="Q194" s="177">
        <v>0</v>
      </c>
      <c r="R194" s="177">
        <f>Q194*H194</f>
        <v>0</v>
      </c>
      <c r="S194" s="177">
        <v>1.56E-3</v>
      </c>
      <c r="T194" s="178">
        <f>S194*H194</f>
        <v>3.1199999999999999E-3</v>
      </c>
      <c r="AR194" s="21" t="s">
        <v>225</v>
      </c>
      <c r="AT194" s="21" t="s">
        <v>139</v>
      </c>
      <c r="AU194" s="21" t="s">
        <v>81</v>
      </c>
      <c r="AY194" s="21" t="s">
        <v>136</v>
      </c>
      <c r="BE194" s="179">
        <f>IF(N194="základní",J194,0)</f>
        <v>0</v>
      </c>
      <c r="BF194" s="179">
        <f>IF(N194="snížená",J194,0)</f>
        <v>0</v>
      </c>
      <c r="BG194" s="179">
        <f>IF(N194="zákl. přenesená",J194,0)</f>
        <v>0</v>
      </c>
      <c r="BH194" s="179">
        <f>IF(N194="sníž. přenesená",J194,0)</f>
        <v>0</v>
      </c>
      <c r="BI194" s="179">
        <f>IF(N194="nulová",J194,0)</f>
        <v>0</v>
      </c>
      <c r="BJ194" s="21" t="s">
        <v>79</v>
      </c>
      <c r="BK194" s="179">
        <f>ROUND(I194*H194,2)</f>
        <v>0</v>
      </c>
      <c r="BL194" s="21" t="s">
        <v>225</v>
      </c>
      <c r="BM194" s="21" t="s">
        <v>401</v>
      </c>
    </row>
    <row r="195" spans="2:65" s="1" customFormat="1" ht="22.5" customHeight="1">
      <c r="B195" s="167"/>
      <c r="C195" s="168" t="s">
        <v>402</v>
      </c>
      <c r="D195" s="168" t="s">
        <v>139</v>
      </c>
      <c r="E195" s="169" t="s">
        <v>403</v>
      </c>
      <c r="F195" s="170" t="s">
        <v>404</v>
      </c>
      <c r="G195" s="171" t="s">
        <v>346</v>
      </c>
      <c r="H195" s="172">
        <v>4</v>
      </c>
      <c r="I195" s="173"/>
      <c r="J195" s="174">
        <f>ROUND(I195*H195,2)</f>
        <v>0</v>
      </c>
      <c r="K195" s="170" t="s">
        <v>143</v>
      </c>
      <c r="L195" s="38"/>
      <c r="M195" s="175" t="s">
        <v>5</v>
      </c>
      <c r="N195" s="176" t="s">
        <v>42</v>
      </c>
      <c r="O195" s="39"/>
      <c r="P195" s="177">
        <f>O195*H195</f>
        <v>0</v>
      </c>
      <c r="Q195" s="177">
        <v>2.5400000000000002E-3</v>
      </c>
      <c r="R195" s="177">
        <f>Q195*H195</f>
        <v>1.0160000000000001E-2</v>
      </c>
      <c r="S195" s="177">
        <v>0</v>
      </c>
      <c r="T195" s="178">
        <f>S195*H195</f>
        <v>0</v>
      </c>
      <c r="AR195" s="21" t="s">
        <v>225</v>
      </c>
      <c r="AT195" s="21" t="s">
        <v>139</v>
      </c>
      <c r="AU195" s="21" t="s">
        <v>81</v>
      </c>
      <c r="AY195" s="21" t="s">
        <v>136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21" t="s">
        <v>79</v>
      </c>
      <c r="BK195" s="179">
        <f>ROUND(I195*H195,2)</f>
        <v>0</v>
      </c>
      <c r="BL195" s="21" t="s">
        <v>225</v>
      </c>
      <c r="BM195" s="21" t="s">
        <v>405</v>
      </c>
    </row>
    <row r="196" spans="2:65" s="1" customFormat="1" ht="31.5" customHeight="1">
      <c r="B196" s="167"/>
      <c r="C196" s="168" t="s">
        <v>406</v>
      </c>
      <c r="D196" s="168" t="s">
        <v>139</v>
      </c>
      <c r="E196" s="169" t="s">
        <v>407</v>
      </c>
      <c r="F196" s="170" t="s">
        <v>408</v>
      </c>
      <c r="G196" s="171" t="s">
        <v>289</v>
      </c>
      <c r="H196" s="203"/>
      <c r="I196" s="173"/>
      <c r="J196" s="174">
        <f>ROUND(I196*H196,2)</f>
        <v>0</v>
      </c>
      <c r="K196" s="170" t="s">
        <v>143</v>
      </c>
      <c r="L196" s="38"/>
      <c r="M196" s="175" t="s">
        <v>5</v>
      </c>
      <c r="N196" s="176" t="s">
        <v>42</v>
      </c>
      <c r="O196" s="39"/>
      <c r="P196" s="177">
        <f>O196*H196</f>
        <v>0</v>
      </c>
      <c r="Q196" s="177">
        <v>0</v>
      </c>
      <c r="R196" s="177">
        <f>Q196*H196</f>
        <v>0</v>
      </c>
      <c r="S196" s="177">
        <v>0</v>
      </c>
      <c r="T196" s="178">
        <f>S196*H196</f>
        <v>0</v>
      </c>
      <c r="AR196" s="21" t="s">
        <v>225</v>
      </c>
      <c r="AT196" s="21" t="s">
        <v>139</v>
      </c>
      <c r="AU196" s="21" t="s">
        <v>81</v>
      </c>
      <c r="AY196" s="21" t="s">
        <v>136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21" t="s">
        <v>79</v>
      </c>
      <c r="BK196" s="179">
        <f>ROUND(I196*H196,2)</f>
        <v>0</v>
      </c>
      <c r="BL196" s="21" t="s">
        <v>225</v>
      </c>
      <c r="BM196" s="21" t="s">
        <v>409</v>
      </c>
    </row>
    <row r="197" spans="2:65" s="10" customFormat="1" ht="29.85" customHeight="1">
      <c r="B197" s="153"/>
      <c r="D197" s="164" t="s">
        <v>70</v>
      </c>
      <c r="E197" s="165" t="s">
        <v>410</v>
      </c>
      <c r="F197" s="165" t="s">
        <v>411</v>
      </c>
      <c r="I197" s="156"/>
      <c r="J197" s="166">
        <f>BK197</f>
        <v>0</v>
      </c>
      <c r="L197" s="153"/>
      <c r="M197" s="158"/>
      <c r="N197" s="159"/>
      <c r="O197" s="159"/>
      <c r="P197" s="160">
        <f>P198</f>
        <v>0</v>
      </c>
      <c r="Q197" s="159"/>
      <c r="R197" s="160">
        <f>R198</f>
        <v>3.6799999999999999E-2</v>
      </c>
      <c r="S197" s="159"/>
      <c r="T197" s="161">
        <f>T198</f>
        <v>0</v>
      </c>
      <c r="AR197" s="154" t="s">
        <v>81</v>
      </c>
      <c r="AT197" s="162" t="s">
        <v>70</v>
      </c>
      <c r="AU197" s="162" t="s">
        <v>79</v>
      </c>
      <c r="AY197" s="154" t="s">
        <v>136</v>
      </c>
      <c r="BK197" s="163">
        <f>BK198</f>
        <v>0</v>
      </c>
    </row>
    <row r="198" spans="2:65" s="1" customFormat="1" ht="31.5" customHeight="1">
      <c r="B198" s="167"/>
      <c r="C198" s="168" t="s">
        <v>412</v>
      </c>
      <c r="D198" s="168" t="s">
        <v>139</v>
      </c>
      <c r="E198" s="169" t="s">
        <v>413</v>
      </c>
      <c r="F198" s="170" t="s">
        <v>414</v>
      </c>
      <c r="G198" s="171" t="s">
        <v>346</v>
      </c>
      <c r="H198" s="172">
        <v>4</v>
      </c>
      <c r="I198" s="173"/>
      <c r="J198" s="174">
        <f>ROUND(I198*H198,2)</f>
        <v>0</v>
      </c>
      <c r="K198" s="170" t="s">
        <v>143</v>
      </c>
      <c r="L198" s="38"/>
      <c r="M198" s="175" t="s">
        <v>5</v>
      </c>
      <c r="N198" s="176" t="s">
        <v>42</v>
      </c>
      <c r="O198" s="39"/>
      <c r="P198" s="177">
        <f>O198*H198</f>
        <v>0</v>
      </c>
      <c r="Q198" s="177">
        <v>9.1999999999999998E-3</v>
      </c>
      <c r="R198" s="177">
        <f>Q198*H198</f>
        <v>3.6799999999999999E-2</v>
      </c>
      <c r="S198" s="177">
        <v>0</v>
      </c>
      <c r="T198" s="178">
        <f>S198*H198</f>
        <v>0</v>
      </c>
      <c r="AR198" s="21" t="s">
        <v>225</v>
      </c>
      <c r="AT198" s="21" t="s">
        <v>139</v>
      </c>
      <c r="AU198" s="21" t="s">
        <v>81</v>
      </c>
      <c r="AY198" s="21" t="s">
        <v>136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21" t="s">
        <v>79</v>
      </c>
      <c r="BK198" s="179">
        <f>ROUND(I198*H198,2)</f>
        <v>0</v>
      </c>
      <c r="BL198" s="21" t="s">
        <v>225</v>
      </c>
      <c r="BM198" s="21" t="s">
        <v>415</v>
      </c>
    </row>
    <row r="199" spans="2:65" s="10" customFormat="1" ht="29.85" customHeight="1">
      <c r="B199" s="153"/>
      <c r="D199" s="164" t="s">
        <v>70</v>
      </c>
      <c r="E199" s="165" t="s">
        <v>416</v>
      </c>
      <c r="F199" s="165" t="s">
        <v>417</v>
      </c>
      <c r="I199" s="156"/>
      <c r="J199" s="166">
        <f>BK199</f>
        <v>0</v>
      </c>
      <c r="L199" s="153"/>
      <c r="M199" s="158"/>
      <c r="N199" s="159"/>
      <c r="O199" s="159"/>
      <c r="P199" s="160">
        <f>SUM(P200:P203)</f>
        <v>0</v>
      </c>
      <c r="Q199" s="159"/>
      <c r="R199" s="160">
        <f>SUM(R200:R203)</f>
        <v>5.8100000000000001E-3</v>
      </c>
      <c r="S199" s="159"/>
      <c r="T199" s="161">
        <f>SUM(T200:T203)</f>
        <v>0</v>
      </c>
      <c r="AR199" s="154" t="s">
        <v>81</v>
      </c>
      <c r="AT199" s="162" t="s">
        <v>70</v>
      </c>
      <c r="AU199" s="162" t="s">
        <v>79</v>
      </c>
      <c r="AY199" s="154" t="s">
        <v>136</v>
      </c>
      <c r="BK199" s="163">
        <f>SUM(BK200:BK203)</f>
        <v>0</v>
      </c>
    </row>
    <row r="200" spans="2:65" s="1" customFormat="1" ht="22.5" customHeight="1">
      <c r="B200" s="167"/>
      <c r="C200" s="168" t="s">
        <v>418</v>
      </c>
      <c r="D200" s="168" t="s">
        <v>139</v>
      </c>
      <c r="E200" s="169" t="s">
        <v>419</v>
      </c>
      <c r="F200" s="170" t="s">
        <v>420</v>
      </c>
      <c r="G200" s="171" t="s">
        <v>160</v>
      </c>
      <c r="H200" s="172">
        <v>8.3000000000000007</v>
      </c>
      <c r="I200" s="173"/>
      <c r="J200" s="174">
        <f>ROUND(I200*H200,2)</f>
        <v>0</v>
      </c>
      <c r="K200" s="170" t="s">
        <v>143</v>
      </c>
      <c r="L200" s="38"/>
      <c r="M200" s="175" t="s">
        <v>5</v>
      </c>
      <c r="N200" s="176" t="s">
        <v>42</v>
      </c>
      <c r="O200" s="39"/>
      <c r="P200" s="177">
        <f>O200*H200</f>
        <v>0</v>
      </c>
      <c r="Q200" s="177">
        <v>6.9999999999999999E-4</v>
      </c>
      <c r="R200" s="177">
        <f>Q200*H200</f>
        <v>5.8100000000000001E-3</v>
      </c>
      <c r="S200" s="177">
        <v>0</v>
      </c>
      <c r="T200" s="178">
        <f>S200*H200</f>
        <v>0</v>
      </c>
      <c r="AR200" s="21" t="s">
        <v>225</v>
      </c>
      <c r="AT200" s="21" t="s">
        <v>139</v>
      </c>
      <c r="AU200" s="21" t="s">
        <v>81</v>
      </c>
      <c r="AY200" s="21" t="s">
        <v>136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21" t="s">
        <v>79</v>
      </c>
      <c r="BK200" s="179">
        <f>ROUND(I200*H200,2)</f>
        <v>0</v>
      </c>
      <c r="BL200" s="21" t="s">
        <v>225</v>
      </c>
      <c r="BM200" s="21" t="s">
        <v>421</v>
      </c>
    </row>
    <row r="201" spans="2:65" s="1" customFormat="1" ht="22.5" customHeight="1">
      <c r="B201" s="167"/>
      <c r="C201" s="168" t="s">
        <v>422</v>
      </c>
      <c r="D201" s="168" t="s">
        <v>139</v>
      </c>
      <c r="E201" s="169" t="s">
        <v>423</v>
      </c>
      <c r="F201" s="170" t="s">
        <v>424</v>
      </c>
      <c r="G201" s="171" t="s">
        <v>160</v>
      </c>
      <c r="H201" s="172">
        <v>8.3000000000000007</v>
      </c>
      <c r="I201" s="173"/>
      <c r="J201" s="174">
        <f>ROUND(I201*H201,2)</f>
        <v>0</v>
      </c>
      <c r="K201" s="170" t="s">
        <v>143</v>
      </c>
      <c r="L201" s="38"/>
      <c r="M201" s="175" t="s">
        <v>5</v>
      </c>
      <c r="N201" s="176" t="s">
        <v>42</v>
      </c>
      <c r="O201" s="39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AR201" s="21" t="s">
        <v>225</v>
      </c>
      <c r="AT201" s="21" t="s">
        <v>139</v>
      </c>
      <c r="AU201" s="21" t="s">
        <v>81</v>
      </c>
      <c r="AY201" s="21" t="s">
        <v>136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21" t="s">
        <v>79</v>
      </c>
      <c r="BK201" s="179">
        <f>ROUND(I201*H201,2)</f>
        <v>0</v>
      </c>
      <c r="BL201" s="21" t="s">
        <v>225</v>
      </c>
      <c r="BM201" s="21" t="s">
        <v>425</v>
      </c>
    </row>
    <row r="202" spans="2:65" s="1" customFormat="1" ht="22.5" customHeight="1">
      <c r="B202" s="167"/>
      <c r="C202" s="168" t="s">
        <v>426</v>
      </c>
      <c r="D202" s="168" t="s">
        <v>139</v>
      </c>
      <c r="E202" s="169" t="s">
        <v>427</v>
      </c>
      <c r="F202" s="170" t="s">
        <v>334</v>
      </c>
      <c r="G202" s="171" t="s">
        <v>160</v>
      </c>
      <c r="H202" s="172">
        <v>1</v>
      </c>
      <c r="I202" s="173"/>
      <c r="J202" s="174">
        <f>ROUND(I202*H202,2)</f>
        <v>0</v>
      </c>
      <c r="K202" s="170" t="s">
        <v>335</v>
      </c>
      <c r="L202" s="38"/>
      <c r="M202" s="175" t="s">
        <v>5</v>
      </c>
      <c r="N202" s="176" t="s">
        <v>42</v>
      </c>
      <c r="O202" s="39"/>
      <c r="P202" s="177">
        <f>O202*H202</f>
        <v>0</v>
      </c>
      <c r="Q202" s="177">
        <v>0</v>
      </c>
      <c r="R202" s="177">
        <f>Q202*H202</f>
        <v>0</v>
      </c>
      <c r="S202" s="177">
        <v>0</v>
      </c>
      <c r="T202" s="178">
        <f>S202*H202</f>
        <v>0</v>
      </c>
      <c r="AR202" s="21" t="s">
        <v>225</v>
      </c>
      <c r="AT202" s="21" t="s">
        <v>139</v>
      </c>
      <c r="AU202" s="21" t="s">
        <v>81</v>
      </c>
      <c r="AY202" s="21" t="s">
        <v>136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21" t="s">
        <v>79</v>
      </c>
      <c r="BK202" s="179">
        <f>ROUND(I202*H202,2)</f>
        <v>0</v>
      </c>
      <c r="BL202" s="21" t="s">
        <v>225</v>
      </c>
      <c r="BM202" s="21" t="s">
        <v>428</v>
      </c>
    </row>
    <row r="203" spans="2:65" s="1" customFormat="1" ht="31.5" customHeight="1">
      <c r="B203" s="167"/>
      <c r="C203" s="168" t="s">
        <v>429</v>
      </c>
      <c r="D203" s="168" t="s">
        <v>139</v>
      </c>
      <c r="E203" s="169" t="s">
        <v>430</v>
      </c>
      <c r="F203" s="170" t="s">
        <v>431</v>
      </c>
      <c r="G203" s="171" t="s">
        <v>289</v>
      </c>
      <c r="H203" s="203"/>
      <c r="I203" s="173"/>
      <c r="J203" s="174">
        <f>ROUND(I203*H203,2)</f>
        <v>0</v>
      </c>
      <c r="K203" s="170" t="s">
        <v>143</v>
      </c>
      <c r="L203" s="38"/>
      <c r="M203" s="175" t="s">
        <v>5</v>
      </c>
      <c r="N203" s="176" t="s">
        <v>42</v>
      </c>
      <c r="O203" s="39"/>
      <c r="P203" s="177">
        <f>O203*H203</f>
        <v>0</v>
      </c>
      <c r="Q203" s="177">
        <v>0</v>
      </c>
      <c r="R203" s="177">
        <f>Q203*H203</f>
        <v>0</v>
      </c>
      <c r="S203" s="177">
        <v>0</v>
      </c>
      <c r="T203" s="178">
        <f>S203*H203</f>
        <v>0</v>
      </c>
      <c r="AR203" s="21" t="s">
        <v>225</v>
      </c>
      <c r="AT203" s="21" t="s">
        <v>139</v>
      </c>
      <c r="AU203" s="21" t="s">
        <v>81</v>
      </c>
      <c r="AY203" s="21" t="s">
        <v>136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21" t="s">
        <v>79</v>
      </c>
      <c r="BK203" s="179">
        <f>ROUND(I203*H203,2)</f>
        <v>0</v>
      </c>
      <c r="BL203" s="21" t="s">
        <v>225</v>
      </c>
      <c r="BM203" s="21" t="s">
        <v>432</v>
      </c>
    </row>
    <row r="204" spans="2:65" s="10" customFormat="1" ht="29.85" customHeight="1">
      <c r="B204" s="153"/>
      <c r="D204" s="164" t="s">
        <v>70</v>
      </c>
      <c r="E204" s="165" t="s">
        <v>433</v>
      </c>
      <c r="F204" s="165" t="s">
        <v>434</v>
      </c>
      <c r="I204" s="156"/>
      <c r="J204" s="166">
        <f>BK204</f>
        <v>0</v>
      </c>
      <c r="L204" s="153"/>
      <c r="M204" s="158"/>
      <c r="N204" s="159"/>
      <c r="O204" s="159"/>
      <c r="P204" s="160">
        <f>SUM(P205:P207)</f>
        <v>0</v>
      </c>
      <c r="Q204" s="159"/>
      <c r="R204" s="160">
        <f>SUM(R205:R207)</f>
        <v>2.0799999999999998E-3</v>
      </c>
      <c r="S204" s="159"/>
      <c r="T204" s="161">
        <f>SUM(T205:T207)</f>
        <v>0</v>
      </c>
      <c r="AR204" s="154" t="s">
        <v>81</v>
      </c>
      <c r="AT204" s="162" t="s">
        <v>70</v>
      </c>
      <c r="AU204" s="162" t="s">
        <v>79</v>
      </c>
      <c r="AY204" s="154" t="s">
        <v>136</v>
      </c>
      <c r="BK204" s="163">
        <f>SUM(BK205:BK207)</f>
        <v>0</v>
      </c>
    </row>
    <row r="205" spans="2:65" s="1" customFormat="1" ht="31.5" customHeight="1">
      <c r="B205" s="167"/>
      <c r="C205" s="168" t="s">
        <v>435</v>
      </c>
      <c r="D205" s="168" t="s">
        <v>139</v>
      </c>
      <c r="E205" s="169" t="s">
        <v>436</v>
      </c>
      <c r="F205" s="170" t="s">
        <v>437</v>
      </c>
      <c r="G205" s="171" t="s">
        <v>278</v>
      </c>
      <c r="H205" s="172">
        <v>4</v>
      </c>
      <c r="I205" s="173"/>
      <c r="J205" s="174">
        <f>ROUND(I205*H205,2)</f>
        <v>0</v>
      </c>
      <c r="K205" s="170" t="s">
        <v>143</v>
      </c>
      <c r="L205" s="38"/>
      <c r="M205" s="175" t="s">
        <v>5</v>
      </c>
      <c r="N205" s="176" t="s">
        <v>42</v>
      </c>
      <c r="O205" s="39"/>
      <c r="P205" s="177">
        <f>O205*H205</f>
        <v>0</v>
      </c>
      <c r="Q205" s="177">
        <v>2.7999999999999998E-4</v>
      </c>
      <c r="R205" s="177">
        <f>Q205*H205</f>
        <v>1.1199999999999999E-3</v>
      </c>
      <c r="S205" s="177">
        <v>0</v>
      </c>
      <c r="T205" s="178">
        <f>S205*H205</f>
        <v>0</v>
      </c>
      <c r="AR205" s="21" t="s">
        <v>225</v>
      </c>
      <c r="AT205" s="21" t="s">
        <v>139</v>
      </c>
      <c r="AU205" s="21" t="s">
        <v>81</v>
      </c>
      <c r="AY205" s="21" t="s">
        <v>136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21" t="s">
        <v>79</v>
      </c>
      <c r="BK205" s="179">
        <f>ROUND(I205*H205,2)</f>
        <v>0</v>
      </c>
      <c r="BL205" s="21" t="s">
        <v>225</v>
      </c>
      <c r="BM205" s="21" t="s">
        <v>438</v>
      </c>
    </row>
    <row r="206" spans="2:65" s="1" customFormat="1" ht="22.5" customHeight="1">
      <c r="B206" s="167"/>
      <c r="C206" s="168" t="s">
        <v>439</v>
      </c>
      <c r="D206" s="168" t="s">
        <v>139</v>
      </c>
      <c r="E206" s="169" t="s">
        <v>440</v>
      </c>
      <c r="F206" s="170" t="s">
        <v>441</v>
      </c>
      <c r="G206" s="171" t="s">
        <v>278</v>
      </c>
      <c r="H206" s="172">
        <v>4</v>
      </c>
      <c r="I206" s="173"/>
      <c r="J206" s="174">
        <f>ROUND(I206*H206,2)</f>
        <v>0</v>
      </c>
      <c r="K206" s="170" t="s">
        <v>143</v>
      </c>
      <c r="L206" s="38"/>
      <c r="M206" s="175" t="s">
        <v>5</v>
      </c>
      <c r="N206" s="176" t="s">
        <v>42</v>
      </c>
      <c r="O206" s="39"/>
      <c r="P206" s="177">
        <f>O206*H206</f>
        <v>0</v>
      </c>
      <c r="Q206" s="177">
        <v>2.4000000000000001E-4</v>
      </c>
      <c r="R206" s="177">
        <f>Q206*H206</f>
        <v>9.6000000000000002E-4</v>
      </c>
      <c r="S206" s="177">
        <v>0</v>
      </c>
      <c r="T206" s="178">
        <f>S206*H206</f>
        <v>0</v>
      </c>
      <c r="AR206" s="21" t="s">
        <v>225</v>
      </c>
      <c r="AT206" s="21" t="s">
        <v>139</v>
      </c>
      <c r="AU206" s="21" t="s">
        <v>81</v>
      </c>
      <c r="AY206" s="21" t="s">
        <v>136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21" t="s">
        <v>79</v>
      </c>
      <c r="BK206" s="179">
        <f>ROUND(I206*H206,2)</f>
        <v>0</v>
      </c>
      <c r="BL206" s="21" t="s">
        <v>225</v>
      </c>
      <c r="BM206" s="21" t="s">
        <v>442</v>
      </c>
    </row>
    <row r="207" spans="2:65" s="1" customFormat="1" ht="31.5" customHeight="1">
      <c r="B207" s="167"/>
      <c r="C207" s="168" t="s">
        <v>387</v>
      </c>
      <c r="D207" s="168" t="s">
        <v>139</v>
      </c>
      <c r="E207" s="169" t="s">
        <v>443</v>
      </c>
      <c r="F207" s="170" t="s">
        <v>444</v>
      </c>
      <c r="G207" s="171" t="s">
        <v>289</v>
      </c>
      <c r="H207" s="203"/>
      <c r="I207" s="173"/>
      <c r="J207" s="174">
        <f>ROUND(I207*H207,2)</f>
        <v>0</v>
      </c>
      <c r="K207" s="170" t="s">
        <v>143</v>
      </c>
      <c r="L207" s="38"/>
      <c r="M207" s="175" t="s">
        <v>5</v>
      </c>
      <c r="N207" s="176" t="s">
        <v>42</v>
      </c>
      <c r="O207" s="39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AR207" s="21" t="s">
        <v>225</v>
      </c>
      <c r="AT207" s="21" t="s">
        <v>139</v>
      </c>
      <c r="AU207" s="21" t="s">
        <v>81</v>
      </c>
      <c r="AY207" s="21" t="s">
        <v>136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21" t="s">
        <v>79</v>
      </c>
      <c r="BK207" s="179">
        <f>ROUND(I207*H207,2)</f>
        <v>0</v>
      </c>
      <c r="BL207" s="21" t="s">
        <v>225</v>
      </c>
      <c r="BM207" s="21" t="s">
        <v>445</v>
      </c>
    </row>
    <row r="208" spans="2:65" s="10" customFormat="1" ht="29.85" customHeight="1">
      <c r="B208" s="153"/>
      <c r="D208" s="164" t="s">
        <v>70</v>
      </c>
      <c r="E208" s="165" t="s">
        <v>446</v>
      </c>
      <c r="F208" s="165" t="s">
        <v>447</v>
      </c>
      <c r="I208" s="156"/>
      <c r="J208" s="166">
        <f>BK208</f>
        <v>0</v>
      </c>
      <c r="L208" s="153"/>
      <c r="M208" s="158"/>
      <c r="N208" s="159"/>
      <c r="O208" s="159"/>
      <c r="P208" s="160">
        <f>SUM(P209:P211)</f>
        <v>0</v>
      </c>
      <c r="Q208" s="159"/>
      <c r="R208" s="160">
        <f>SUM(R209:R211)</f>
        <v>6.8399999999999989E-2</v>
      </c>
      <c r="S208" s="159"/>
      <c r="T208" s="161">
        <f>SUM(T209:T211)</f>
        <v>0</v>
      </c>
      <c r="AR208" s="154" t="s">
        <v>81</v>
      </c>
      <c r="AT208" s="162" t="s">
        <v>70</v>
      </c>
      <c r="AU208" s="162" t="s">
        <v>79</v>
      </c>
      <c r="AY208" s="154" t="s">
        <v>136</v>
      </c>
      <c r="BK208" s="163">
        <f>SUM(BK209:BK211)</f>
        <v>0</v>
      </c>
    </row>
    <row r="209" spans="2:65" s="1" customFormat="1" ht="44.25" customHeight="1">
      <c r="B209" s="167"/>
      <c r="C209" s="168" t="s">
        <v>448</v>
      </c>
      <c r="D209" s="168" t="s">
        <v>139</v>
      </c>
      <c r="E209" s="169" t="s">
        <v>449</v>
      </c>
      <c r="F209" s="170" t="s">
        <v>450</v>
      </c>
      <c r="G209" s="171" t="s">
        <v>278</v>
      </c>
      <c r="H209" s="172">
        <v>3</v>
      </c>
      <c r="I209" s="173"/>
      <c r="J209" s="174">
        <f>ROUND(I209*H209,2)</f>
        <v>0</v>
      </c>
      <c r="K209" s="170" t="s">
        <v>143</v>
      </c>
      <c r="L209" s="38"/>
      <c r="M209" s="175" t="s">
        <v>5</v>
      </c>
      <c r="N209" s="176" t="s">
        <v>42</v>
      </c>
      <c r="O209" s="39"/>
      <c r="P209" s="177">
        <f>O209*H209</f>
        <v>0</v>
      </c>
      <c r="Q209" s="177">
        <v>1.035E-2</v>
      </c>
      <c r="R209" s="177">
        <f>Q209*H209</f>
        <v>3.1050000000000001E-2</v>
      </c>
      <c r="S209" s="177">
        <v>0</v>
      </c>
      <c r="T209" s="178">
        <f>S209*H209</f>
        <v>0</v>
      </c>
      <c r="AR209" s="21" t="s">
        <v>225</v>
      </c>
      <c r="AT209" s="21" t="s">
        <v>139</v>
      </c>
      <c r="AU209" s="21" t="s">
        <v>81</v>
      </c>
      <c r="AY209" s="21" t="s">
        <v>136</v>
      </c>
      <c r="BE209" s="179">
        <f>IF(N209="základní",J209,0)</f>
        <v>0</v>
      </c>
      <c r="BF209" s="179">
        <f>IF(N209="snížená",J209,0)</f>
        <v>0</v>
      </c>
      <c r="BG209" s="179">
        <f>IF(N209="zákl. přenesená",J209,0)</f>
        <v>0</v>
      </c>
      <c r="BH209" s="179">
        <f>IF(N209="sníž. přenesená",J209,0)</f>
        <v>0</v>
      </c>
      <c r="BI209" s="179">
        <f>IF(N209="nulová",J209,0)</f>
        <v>0</v>
      </c>
      <c r="BJ209" s="21" t="s">
        <v>79</v>
      </c>
      <c r="BK209" s="179">
        <f>ROUND(I209*H209,2)</f>
        <v>0</v>
      </c>
      <c r="BL209" s="21" t="s">
        <v>225</v>
      </c>
      <c r="BM209" s="21" t="s">
        <v>451</v>
      </c>
    </row>
    <row r="210" spans="2:65" s="1" customFormat="1" ht="44.25" customHeight="1">
      <c r="B210" s="167"/>
      <c r="C210" s="168" t="s">
        <v>452</v>
      </c>
      <c r="D210" s="168" t="s">
        <v>139</v>
      </c>
      <c r="E210" s="169" t="s">
        <v>453</v>
      </c>
      <c r="F210" s="170" t="s">
        <v>454</v>
      </c>
      <c r="G210" s="171" t="s">
        <v>278</v>
      </c>
      <c r="H210" s="172">
        <v>3</v>
      </c>
      <c r="I210" s="173"/>
      <c r="J210" s="174">
        <f>ROUND(I210*H210,2)</f>
        <v>0</v>
      </c>
      <c r="K210" s="170" t="s">
        <v>143</v>
      </c>
      <c r="L210" s="38"/>
      <c r="M210" s="175" t="s">
        <v>5</v>
      </c>
      <c r="N210" s="176" t="s">
        <v>42</v>
      </c>
      <c r="O210" s="39"/>
      <c r="P210" s="177">
        <f>O210*H210</f>
        <v>0</v>
      </c>
      <c r="Q210" s="177">
        <v>1.2449999999999999E-2</v>
      </c>
      <c r="R210" s="177">
        <f>Q210*H210</f>
        <v>3.7349999999999994E-2</v>
      </c>
      <c r="S210" s="177">
        <v>0</v>
      </c>
      <c r="T210" s="178">
        <f>S210*H210</f>
        <v>0</v>
      </c>
      <c r="AR210" s="21" t="s">
        <v>225</v>
      </c>
      <c r="AT210" s="21" t="s">
        <v>139</v>
      </c>
      <c r="AU210" s="21" t="s">
        <v>81</v>
      </c>
      <c r="AY210" s="21" t="s">
        <v>136</v>
      </c>
      <c r="BE210" s="179">
        <f>IF(N210="základní",J210,0)</f>
        <v>0</v>
      </c>
      <c r="BF210" s="179">
        <f>IF(N210="snížená",J210,0)</f>
        <v>0</v>
      </c>
      <c r="BG210" s="179">
        <f>IF(N210="zákl. přenesená",J210,0)</f>
        <v>0</v>
      </c>
      <c r="BH210" s="179">
        <f>IF(N210="sníž. přenesená",J210,0)</f>
        <v>0</v>
      </c>
      <c r="BI210" s="179">
        <f>IF(N210="nulová",J210,0)</f>
        <v>0</v>
      </c>
      <c r="BJ210" s="21" t="s">
        <v>79</v>
      </c>
      <c r="BK210" s="179">
        <f>ROUND(I210*H210,2)</f>
        <v>0</v>
      </c>
      <c r="BL210" s="21" t="s">
        <v>225</v>
      </c>
      <c r="BM210" s="21" t="s">
        <v>455</v>
      </c>
    </row>
    <row r="211" spans="2:65" s="1" customFormat="1" ht="31.5" customHeight="1">
      <c r="B211" s="167"/>
      <c r="C211" s="168" t="s">
        <v>456</v>
      </c>
      <c r="D211" s="168" t="s">
        <v>139</v>
      </c>
      <c r="E211" s="169" t="s">
        <v>457</v>
      </c>
      <c r="F211" s="170" t="s">
        <v>458</v>
      </c>
      <c r="G211" s="171" t="s">
        <v>289</v>
      </c>
      <c r="H211" s="203"/>
      <c r="I211" s="173"/>
      <c r="J211" s="174">
        <f>ROUND(I211*H211,2)</f>
        <v>0</v>
      </c>
      <c r="K211" s="170" t="s">
        <v>143</v>
      </c>
      <c r="L211" s="38"/>
      <c r="M211" s="175" t="s">
        <v>5</v>
      </c>
      <c r="N211" s="176" t="s">
        <v>42</v>
      </c>
      <c r="O211" s="39"/>
      <c r="P211" s="177">
        <f>O211*H211</f>
        <v>0</v>
      </c>
      <c r="Q211" s="177">
        <v>0</v>
      </c>
      <c r="R211" s="177">
        <f>Q211*H211</f>
        <v>0</v>
      </c>
      <c r="S211" s="177">
        <v>0</v>
      </c>
      <c r="T211" s="178">
        <f>S211*H211</f>
        <v>0</v>
      </c>
      <c r="AR211" s="21" t="s">
        <v>225</v>
      </c>
      <c r="AT211" s="21" t="s">
        <v>139</v>
      </c>
      <c r="AU211" s="21" t="s">
        <v>81</v>
      </c>
      <c r="AY211" s="21" t="s">
        <v>136</v>
      </c>
      <c r="BE211" s="179">
        <f>IF(N211="základní",J211,0)</f>
        <v>0</v>
      </c>
      <c r="BF211" s="179">
        <f>IF(N211="snížená",J211,0)</f>
        <v>0</v>
      </c>
      <c r="BG211" s="179">
        <f>IF(N211="zákl. přenesená",J211,0)</f>
        <v>0</v>
      </c>
      <c r="BH211" s="179">
        <f>IF(N211="sníž. přenesená",J211,0)</f>
        <v>0</v>
      </c>
      <c r="BI211" s="179">
        <f>IF(N211="nulová",J211,0)</f>
        <v>0</v>
      </c>
      <c r="BJ211" s="21" t="s">
        <v>79</v>
      </c>
      <c r="BK211" s="179">
        <f>ROUND(I211*H211,2)</f>
        <v>0</v>
      </c>
      <c r="BL211" s="21" t="s">
        <v>225</v>
      </c>
      <c r="BM211" s="21" t="s">
        <v>459</v>
      </c>
    </row>
    <row r="212" spans="2:65" s="10" customFormat="1" ht="29.85" customHeight="1">
      <c r="B212" s="153"/>
      <c r="D212" s="164" t="s">
        <v>70</v>
      </c>
      <c r="E212" s="165" t="s">
        <v>460</v>
      </c>
      <c r="F212" s="165" t="s">
        <v>461</v>
      </c>
      <c r="I212" s="156"/>
      <c r="J212" s="166">
        <f>BK212</f>
        <v>0</v>
      </c>
      <c r="L212" s="153"/>
      <c r="M212" s="158"/>
      <c r="N212" s="159"/>
      <c r="O212" s="159"/>
      <c r="P212" s="160">
        <f>SUM(P213:P223)</f>
        <v>0</v>
      </c>
      <c r="Q212" s="159"/>
      <c r="R212" s="160">
        <f>SUM(R213:R223)</f>
        <v>0.20360428000000003</v>
      </c>
      <c r="S212" s="159"/>
      <c r="T212" s="161">
        <f>SUM(T213:T223)</f>
        <v>0</v>
      </c>
      <c r="AR212" s="154" t="s">
        <v>81</v>
      </c>
      <c r="AT212" s="162" t="s">
        <v>70</v>
      </c>
      <c r="AU212" s="162" t="s">
        <v>79</v>
      </c>
      <c r="AY212" s="154" t="s">
        <v>136</v>
      </c>
      <c r="BK212" s="163">
        <f>SUM(BK213:BK223)</f>
        <v>0</v>
      </c>
    </row>
    <row r="213" spans="2:65" s="1" customFormat="1" ht="44.25" customHeight="1">
      <c r="B213" s="167"/>
      <c r="C213" s="168" t="s">
        <v>462</v>
      </c>
      <c r="D213" s="168" t="s">
        <v>139</v>
      </c>
      <c r="E213" s="169" t="s">
        <v>463</v>
      </c>
      <c r="F213" s="170" t="s">
        <v>464</v>
      </c>
      <c r="G213" s="171" t="s">
        <v>142</v>
      </c>
      <c r="H213" s="172">
        <v>4.9000000000000004</v>
      </c>
      <c r="I213" s="173"/>
      <c r="J213" s="174">
        <f>ROUND(I213*H213,2)</f>
        <v>0</v>
      </c>
      <c r="K213" s="170" t="s">
        <v>143</v>
      </c>
      <c r="L213" s="38"/>
      <c r="M213" s="175" t="s">
        <v>5</v>
      </c>
      <c r="N213" s="176" t="s">
        <v>42</v>
      </c>
      <c r="O213" s="39"/>
      <c r="P213" s="177">
        <f>O213*H213</f>
        <v>0</v>
      </c>
      <c r="Q213" s="177">
        <v>1.2540000000000001E-2</v>
      </c>
      <c r="R213" s="177">
        <f>Q213*H213</f>
        <v>6.1446000000000008E-2</v>
      </c>
      <c r="S213" s="177">
        <v>0</v>
      </c>
      <c r="T213" s="178">
        <f>S213*H213</f>
        <v>0</v>
      </c>
      <c r="AR213" s="21" t="s">
        <v>225</v>
      </c>
      <c r="AT213" s="21" t="s">
        <v>139</v>
      </c>
      <c r="AU213" s="21" t="s">
        <v>81</v>
      </c>
      <c r="AY213" s="21" t="s">
        <v>136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21" t="s">
        <v>79</v>
      </c>
      <c r="BK213" s="179">
        <f>ROUND(I213*H213,2)</f>
        <v>0</v>
      </c>
      <c r="BL213" s="21" t="s">
        <v>225</v>
      </c>
      <c r="BM213" s="21" t="s">
        <v>465</v>
      </c>
    </row>
    <row r="214" spans="2:65" s="11" customFormat="1" ht="12">
      <c r="B214" s="180"/>
      <c r="D214" s="189" t="s">
        <v>146</v>
      </c>
      <c r="E214" s="190" t="s">
        <v>5</v>
      </c>
      <c r="F214" s="191" t="s">
        <v>466</v>
      </c>
      <c r="H214" s="192">
        <v>4.9000000000000004</v>
      </c>
      <c r="I214" s="185"/>
      <c r="L214" s="180"/>
      <c r="M214" s="186"/>
      <c r="N214" s="187"/>
      <c r="O214" s="187"/>
      <c r="P214" s="187"/>
      <c r="Q214" s="187"/>
      <c r="R214" s="187"/>
      <c r="S214" s="187"/>
      <c r="T214" s="188"/>
      <c r="AT214" s="182" t="s">
        <v>146</v>
      </c>
      <c r="AU214" s="182" t="s">
        <v>81</v>
      </c>
      <c r="AV214" s="11" t="s">
        <v>81</v>
      </c>
      <c r="AW214" s="11" t="s">
        <v>35</v>
      </c>
      <c r="AX214" s="11" t="s">
        <v>79</v>
      </c>
      <c r="AY214" s="182" t="s">
        <v>136</v>
      </c>
    </row>
    <row r="215" spans="2:65" s="1" customFormat="1" ht="31.5" customHeight="1">
      <c r="B215" s="167"/>
      <c r="C215" s="168" t="s">
        <v>467</v>
      </c>
      <c r="D215" s="168" t="s">
        <v>139</v>
      </c>
      <c r="E215" s="169" t="s">
        <v>468</v>
      </c>
      <c r="F215" s="170" t="s">
        <v>469</v>
      </c>
      <c r="G215" s="171" t="s">
        <v>142</v>
      </c>
      <c r="H215" s="172">
        <v>19.12</v>
      </c>
      <c r="I215" s="173"/>
      <c r="J215" s="174">
        <f>ROUND(I215*H215,2)</f>
        <v>0</v>
      </c>
      <c r="K215" s="170" t="s">
        <v>143</v>
      </c>
      <c r="L215" s="38"/>
      <c r="M215" s="175" t="s">
        <v>5</v>
      </c>
      <c r="N215" s="176" t="s">
        <v>42</v>
      </c>
      <c r="O215" s="39"/>
      <c r="P215" s="177">
        <f>O215*H215</f>
        <v>0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AR215" s="21" t="s">
        <v>225</v>
      </c>
      <c r="AT215" s="21" t="s">
        <v>139</v>
      </c>
      <c r="AU215" s="21" t="s">
        <v>81</v>
      </c>
      <c r="AY215" s="21" t="s">
        <v>136</v>
      </c>
      <c r="BE215" s="179">
        <f>IF(N215="základní",J215,0)</f>
        <v>0</v>
      </c>
      <c r="BF215" s="179">
        <f>IF(N215="snížená",J215,0)</f>
        <v>0</v>
      </c>
      <c r="BG215" s="179">
        <f>IF(N215="zákl. přenesená",J215,0)</f>
        <v>0</v>
      </c>
      <c r="BH215" s="179">
        <f>IF(N215="sníž. přenesená",J215,0)</f>
        <v>0</v>
      </c>
      <c r="BI215" s="179">
        <f>IF(N215="nulová",J215,0)</f>
        <v>0</v>
      </c>
      <c r="BJ215" s="21" t="s">
        <v>79</v>
      </c>
      <c r="BK215" s="179">
        <f>ROUND(I215*H215,2)</f>
        <v>0</v>
      </c>
      <c r="BL215" s="21" t="s">
        <v>225</v>
      </c>
      <c r="BM215" s="21" t="s">
        <v>470</v>
      </c>
    </row>
    <row r="216" spans="2:65" s="11" customFormat="1" ht="12">
      <c r="B216" s="180"/>
      <c r="D216" s="189" t="s">
        <v>146</v>
      </c>
      <c r="E216" s="190" t="s">
        <v>5</v>
      </c>
      <c r="F216" s="191" t="s">
        <v>471</v>
      </c>
      <c r="H216" s="192">
        <v>19.12</v>
      </c>
      <c r="I216" s="185"/>
      <c r="L216" s="180"/>
      <c r="M216" s="186"/>
      <c r="N216" s="187"/>
      <c r="O216" s="187"/>
      <c r="P216" s="187"/>
      <c r="Q216" s="187"/>
      <c r="R216" s="187"/>
      <c r="S216" s="187"/>
      <c r="T216" s="188"/>
      <c r="AT216" s="182" t="s">
        <v>146</v>
      </c>
      <c r="AU216" s="182" t="s">
        <v>81</v>
      </c>
      <c r="AV216" s="11" t="s">
        <v>81</v>
      </c>
      <c r="AW216" s="11" t="s">
        <v>35</v>
      </c>
      <c r="AX216" s="11" t="s">
        <v>79</v>
      </c>
      <c r="AY216" s="182" t="s">
        <v>136</v>
      </c>
    </row>
    <row r="217" spans="2:65" s="1" customFormat="1" ht="22.5" customHeight="1">
      <c r="B217" s="167"/>
      <c r="C217" s="193" t="s">
        <v>472</v>
      </c>
      <c r="D217" s="193" t="s">
        <v>275</v>
      </c>
      <c r="E217" s="194" t="s">
        <v>473</v>
      </c>
      <c r="F217" s="195" t="s">
        <v>474</v>
      </c>
      <c r="G217" s="196" t="s">
        <v>142</v>
      </c>
      <c r="H217" s="197">
        <v>21.032</v>
      </c>
      <c r="I217" s="198"/>
      <c r="J217" s="199">
        <f>ROUND(I217*H217,2)</f>
        <v>0</v>
      </c>
      <c r="K217" s="195" t="s">
        <v>143</v>
      </c>
      <c r="L217" s="200"/>
      <c r="M217" s="201" t="s">
        <v>5</v>
      </c>
      <c r="N217" s="202" t="s">
        <v>42</v>
      </c>
      <c r="O217" s="39"/>
      <c r="P217" s="177">
        <f>O217*H217</f>
        <v>0</v>
      </c>
      <c r="Q217" s="177">
        <v>1.3999999999999999E-4</v>
      </c>
      <c r="R217" s="177">
        <f>Q217*H217</f>
        <v>2.9444799999999998E-3</v>
      </c>
      <c r="S217" s="177">
        <v>0</v>
      </c>
      <c r="T217" s="178">
        <f>S217*H217</f>
        <v>0</v>
      </c>
      <c r="AR217" s="21" t="s">
        <v>279</v>
      </c>
      <c r="AT217" s="21" t="s">
        <v>275</v>
      </c>
      <c r="AU217" s="21" t="s">
        <v>81</v>
      </c>
      <c r="AY217" s="21" t="s">
        <v>136</v>
      </c>
      <c r="BE217" s="179">
        <f>IF(N217="základní",J217,0)</f>
        <v>0</v>
      </c>
      <c r="BF217" s="179">
        <f>IF(N217="snížená",J217,0)</f>
        <v>0</v>
      </c>
      <c r="BG217" s="179">
        <f>IF(N217="zákl. přenesená",J217,0)</f>
        <v>0</v>
      </c>
      <c r="BH217" s="179">
        <f>IF(N217="sníž. přenesená",J217,0)</f>
        <v>0</v>
      </c>
      <c r="BI217" s="179">
        <f>IF(N217="nulová",J217,0)</f>
        <v>0</v>
      </c>
      <c r="BJ217" s="21" t="s">
        <v>79</v>
      </c>
      <c r="BK217" s="179">
        <f>ROUND(I217*H217,2)</f>
        <v>0</v>
      </c>
      <c r="BL217" s="21" t="s">
        <v>225</v>
      </c>
      <c r="BM217" s="21" t="s">
        <v>475</v>
      </c>
    </row>
    <row r="218" spans="2:65" s="11" customFormat="1" ht="12">
      <c r="B218" s="180"/>
      <c r="D218" s="189" t="s">
        <v>146</v>
      </c>
      <c r="F218" s="191" t="s">
        <v>476</v>
      </c>
      <c r="H218" s="192">
        <v>21.032</v>
      </c>
      <c r="I218" s="185"/>
      <c r="L218" s="180"/>
      <c r="M218" s="186"/>
      <c r="N218" s="187"/>
      <c r="O218" s="187"/>
      <c r="P218" s="187"/>
      <c r="Q218" s="187"/>
      <c r="R218" s="187"/>
      <c r="S218" s="187"/>
      <c r="T218" s="188"/>
      <c r="AT218" s="182" t="s">
        <v>146</v>
      </c>
      <c r="AU218" s="182" t="s">
        <v>81</v>
      </c>
      <c r="AV218" s="11" t="s">
        <v>81</v>
      </c>
      <c r="AW218" s="11" t="s">
        <v>6</v>
      </c>
      <c r="AX218" s="11" t="s">
        <v>79</v>
      </c>
      <c r="AY218" s="182" t="s">
        <v>136</v>
      </c>
    </row>
    <row r="219" spans="2:65" s="1" customFormat="1" ht="31.5" customHeight="1">
      <c r="B219" s="167"/>
      <c r="C219" s="168" t="s">
        <v>477</v>
      </c>
      <c r="D219" s="168" t="s">
        <v>139</v>
      </c>
      <c r="E219" s="169" t="s">
        <v>478</v>
      </c>
      <c r="F219" s="170" t="s">
        <v>479</v>
      </c>
      <c r="G219" s="171" t="s">
        <v>142</v>
      </c>
      <c r="H219" s="172">
        <v>14.22</v>
      </c>
      <c r="I219" s="173"/>
      <c r="J219" s="174">
        <f>ROUND(I219*H219,2)</f>
        <v>0</v>
      </c>
      <c r="K219" s="170" t="s">
        <v>143</v>
      </c>
      <c r="L219" s="38"/>
      <c r="M219" s="175" t="s">
        <v>5</v>
      </c>
      <c r="N219" s="176" t="s">
        <v>42</v>
      </c>
      <c r="O219" s="39"/>
      <c r="P219" s="177">
        <f>O219*H219</f>
        <v>0</v>
      </c>
      <c r="Q219" s="177">
        <v>1.39E-3</v>
      </c>
      <c r="R219" s="177">
        <f>Q219*H219</f>
        <v>1.97658E-2</v>
      </c>
      <c r="S219" s="177">
        <v>0</v>
      </c>
      <c r="T219" s="178">
        <f>S219*H219</f>
        <v>0</v>
      </c>
      <c r="AR219" s="21" t="s">
        <v>225</v>
      </c>
      <c r="AT219" s="21" t="s">
        <v>139</v>
      </c>
      <c r="AU219" s="21" t="s">
        <v>81</v>
      </c>
      <c r="AY219" s="21" t="s">
        <v>136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21" t="s">
        <v>79</v>
      </c>
      <c r="BK219" s="179">
        <f>ROUND(I219*H219,2)</f>
        <v>0</v>
      </c>
      <c r="BL219" s="21" t="s">
        <v>225</v>
      </c>
      <c r="BM219" s="21" t="s">
        <v>480</v>
      </c>
    </row>
    <row r="220" spans="2:65" s="11" customFormat="1" ht="12">
      <c r="B220" s="180"/>
      <c r="D220" s="189" t="s">
        <v>146</v>
      </c>
      <c r="E220" s="190" t="s">
        <v>5</v>
      </c>
      <c r="F220" s="191" t="s">
        <v>481</v>
      </c>
      <c r="H220" s="192">
        <v>14.22</v>
      </c>
      <c r="I220" s="185"/>
      <c r="L220" s="180"/>
      <c r="M220" s="186"/>
      <c r="N220" s="187"/>
      <c r="O220" s="187"/>
      <c r="P220" s="187"/>
      <c r="Q220" s="187"/>
      <c r="R220" s="187"/>
      <c r="S220" s="187"/>
      <c r="T220" s="188"/>
      <c r="AT220" s="182" t="s">
        <v>146</v>
      </c>
      <c r="AU220" s="182" t="s">
        <v>81</v>
      </c>
      <c r="AV220" s="11" t="s">
        <v>81</v>
      </c>
      <c r="AW220" s="11" t="s">
        <v>35</v>
      </c>
      <c r="AX220" s="11" t="s">
        <v>79</v>
      </c>
      <c r="AY220" s="182" t="s">
        <v>136</v>
      </c>
    </row>
    <row r="221" spans="2:65" s="1" customFormat="1" ht="31.5" customHeight="1">
      <c r="B221" s="167"/>
      <c r="C221" s="193" t="s">
        <v>482</v>
      </c>
      <c r="D221" s="193" t="s">
        <v>275</v>
      </c>
      <c r="E221" s="194" t="s">
        <v>483</v>
      </c>
      <c r="F221" s="195" t="s">
        <v>484</v>
      </c>
      <c r="G221" s="196" t="s">
        <v>142</v>
      </c>
      <c r="H221" s="197">
        <v>14.930999999999999</v>
      </c>
      <c r="I221" s="198"/>
      <c r="J221" s="199">
        <f>ROUND(I221*H221,2)</f>
        <v>0</v>
      </c>
      <c r="K221" s="195" t="s">
        <v>143</v>
      </c>
      <c r="L221" s="200"/>
      <c r="M221" s="201" t="s">
        <v>5</v>
      </c>
      <c r="N221" s="202" t="s">
        <v>42</v>
      </c>
      <c r="O221" s="39"/>
      <c r="P221" s="177">
        <f>O221*H221</f>
        <v>0</v>
      </c>
      <c r="Q221" s="177">
        <v>8.0000000000000002E-3</v>
      </c>
      <c r="R221" s="177">
        <f>Q221*H221</f>
        <v>0.119448</v>
      </c>
      <c r="S221" s="177">
        <v>0</v>
      </c>
      <c r="T221" s="178">
        <f>S221*H221</f>
        <v>0</v>
      </c>
      <c r="AR221" s="21" t="s">
        <v>279</v>
      </c>
      <c r="AT221" s="21" t="s">
        <v>275</v>
      </c>
      <c r="AU221" s="21" t="s">
        <v>81</v>
      </c>
      <c r="AY221" s="21" t="s">
        <v>136</v>
      </c>
      <c r="BE221" s="179">
        <f>IF(N221="základní",J221,0)</f>
        <v>0</v>
      </c>
      <c r="BF221" s="179">
        <f>IF(N221="snížená",J221,0)</f>
        <v>0</v>
      </c>
      <c r="BG221" s="179">
        <f>IF(N221="zákl. přenesená",J221,0)</f>
        <v>0</v>
      </c>
      <c r="BH221" s="179">
        <f>IF(N221="sníž. přenesená",J221,0)</f>
        <v>0</v>
      </c>
      <c r="BI221" s="179">
        <f>IF(N221="nulová",J221,0)</f>
        <v>0</v>
      </c>
      <c r="BJ221" s="21" t="s">
        <v>79</v>
      </c>
      <c r="BK221" s="179">
        <f>ROUND(I221*H221,2)</f>
        <v>0</v>
      </c>
      <c r="BL221" s="21" t="s">
        <v>225</v>
      </c>
      <c r="BM221" s="21" t="s">
        <v>485</v>
      </c>
    </row>
    <row r="222" spans="2:65" s="11" customFormat="1" ht="12">
      <c r="B222" s="180"/>
      <c r="D222" s="189" t="s">
        <v>146</v>
      </c>
      <c r="F222" s="191" t="s">
        <v>486</v>
      </c>
      <c r="H222" s="192">
        <v>14.930999999999999</v>
      </c>
      <c r="I222" s="185"/>
      <c r="L222" s="180"/>
      <c r="M222" s="186"/>
      <c r="N222" s="187"/>
      <c r="O222" s="187"/>
      <c r="P222" s="187"/>
      <c r="Q222" s="187"/>
      <c r="R222" s="187"/>
      <c r="S222" s="187"/>
      <c r="T222" s="188"/>
      <c r="AT222" s="182" t="s">
        <v>146</v>
      </c>
      <c r="AU222" s="182" t="s">
        <v>81</v>
      </c>
      <c r="AV222" s="11" t="s">
        <v>81</v>
      </c>
      <c r="AW222" s="11" t="s">
        <v>6</v>
      </c>
      <c r="AX222" s="11" t="s">
        <v>79</v>
      </c>
      <c r="AY222" s="182" t="s">
        <v>136</v>
      </c>
    </row>
    <row r="223" spans="2:65" s="1" customFormat="1" ht="31.5" customHeight="1">
      <c r="B223" s="167"/>
      <c r="C223" s="168" t="s">
        <v>487</v>
      </c>
      <c r="D223" s="168" t="s">
        <v>139</v>
      </c>
      <c r="E223" s="169" t="s">
        <v>488</v>
      </c>
      <c r="F223" s="170" t="s">
        <v>489</v>
      </c>
      <c r="G223" s="171" t="s">
        <v>289</v>
      </c>
      <c r="H223" s="203"/>
      <c r="I223" s="173"/>
      <c r="J223" s="174">
        <f>ROUND(I223*H223,2)</f>
        <v>0</v>
      </c>
      <c r="K223" s="170" t="s">
        <v>143</v>
      </c>
      <c r="L223" s="38"/>
      <c r="M223" s="175" t="s">
        <v>5</v>
      </c>
      <c r="N223" s="176" t="s">
        <v>42</v>
      </c>
      <c r="O223" s="39"/>
      <c r="P223" s="177">
        <f>O223*H223</f>
        <v>0</v>
      </c>
      <c r="Q223" s="177">
        <v>0</v>
      </c>
      <c r="R223" s="177">
        <f>Q223*H223</f>
        <v>0</v>
      </c>
      <c r="S223" s="177">
        <v>0</v>
      </c>
      <c r="T223" s="178">
        <f>S223*H223</f>
        <v>0</v>
      </c>
      <c r="AR223" s="21" t="s">
        <v>225</v>
      </c>
      <c r="AT223" s="21" t="s">
        <v>139</v>
      </c>
      <c r="AU223" s="21" t="s">
        <v>81</v>
      </c>
      <c r="AY223" s="21" t="s">
        <v>136</v>
      </c>
      <c r="BE223" s="179">
        <f>IF(N223="základní",J223,0)</f>
        <v>0</v>
      </c>
      <c r="BF223" s="179">
        <f>IF(N223="snížená",J223,0)</f>
        <v>0</v>
      </c>
      <c r="BG223" s="179">
        <f>IF(N223="zákl. přenesená",J223,0)</f>
        <v>0</v>
      </c>
      <c r="BH223" s="179">
        <f>IF(N223="sníž. přenesená",J223,0)</f>
        <v>0</v>
      </c>
      <c r="BI223" s="179">
        <f>IF(N223="nulová",J223,0)</f>
        <v>0</v>
      </c>
      <c r="BJ223" s="21" t="s">
        <v>79</v>
      </c>
      <c r="BK223" s="179">
        <f>ROUND(I223*H223,2)</f>
        <v>0</v>
      </c>
      <c r="BL223" s="21" t="s">
        <v>225</v>
      </c>
      <c r="BM223" s="21" t="s">
        <v>490</v>
      </c>
    </row>
    <row r="224" spans="2:65" s="10" customFormat="1" ht="29.85" customHeight="1">
      <c r="B224" s="153"/>
      <c r="D224" s="164" t="s">
        <v>70</v>
      </c>
      <c r="E224" s="165" t="s">
        <v>491</v>
      </c>
      <c r="F224" s="165" t="s">
        <v>492</v>
      </c>
      <c r="I224" s="156"/>
      <c r="J224" s="166">
        <f>BK224</f>
        <v>0</v>
      </c>
      <c r="L224" s="153"/>
      <c r="M224" s="158"/>
      <c r="N224" s="159"/>
      <c r="O224" s="159"/>
      <c r="P224" s="160">
        <f>SUM(P225:P233)</f>
        <v>0</v>
      </c>
      <c r="Q224" s="159"/>
      <c r="R224" s="160">
        <f>SUM(R225:R233)</f>
        <v>0.22694999999999999</v>
      </c>
      <c r="S224" s="159"/>
      <c r="T224" s="161">
        <f>SUM(T225:T233)</f>
        <v>9.6000000000000002E-2</v>
      </c>
      <c r="AR224" s="154" t="s">
        <v>81</v>
      </c>
      <c r="AT224" s="162" t="s">
        <v>70</v>
      </c>
      <c r="AU224" s="162" t="s">
        <v>79</v>
      </c>
      <c r="AY224" s="154" t="s">
        <v>136</v>
      </c>
      <c r="BK224" s="163">
        <f>SUM(BK225:BK233)</f>
        <v>0</v>
      </c>
    </row>
    <row r="225" spans="2:65" s="1" customFormat="1" ht="31.5" customHeight="1">
      <c r="B225" s="167"/>
      <c r="C225" s="168" t="s">
        <v>493</v>
      </c>
      <c r="D225" s="168" t="s">
        <v>139</v>
      </c>
      <c r="E225" s="169" t="s">
        <v>494</v>
      </c>
      <c r="F225" s="170" t="s">
        <v>495</v>
      </c>
      <c r="G225" s="171" t="s">
        <v>278</v>
      </c>
      <c r="H225" s="172">
        <v>7</v>
      </c>
      <c r="I225" s="173"/>
      <c r="J225" s="174">
        <f t="shared" ref="J225:J233" si="30">ROUND(I225*H225,2)</f>
        <v>0</v>
      </c>
      <c r="K225" s="170" t="s">
        <v>143</v>
      </c>
      <c r="L225" s="38"/>
      <c r="M225" s="175" t="s">
        <v>5</v>
      </c>
      <c r="N225" s="176" t="s">
        <v>42</v>
      </c>
      <c r="O225" s="39"/>
      <c r="P225" s="177">
        <f t="shared" ref="P225:P233" si="31">O225*H225</f>
        <v>0</v>
      </c>
      <c r="Q225" s="177">
        <v>0</v>
      </c>
      <c r="R225" s="177">
        <f t="shared" ref="R225:R233" si="32">Q225*H225</f>
        <v>0</v>
      </c>
      <c r="S225" s="177">
        <v>0</v>
      </c>
      <c r="T225" s="178">
        <f t="shared" ref="T225:T233" si="33">S225*H225</f>
        <v>0</v>
      </c>
      <c r="AR225" s="21" t="s">
        <v>225</v>
      </c>
      <c r="AT225" s="21" t="s">
        <v>139</v>
      </c>
      <c r="AU225" s="21" t="s">
        <v>81</v>
      </c>
      <c r="AY225" s="21" t="s">
        <v>136</v>
      </c>
      <c r="BE225" s="179">
        <f t="shared" ref="BE225:BE233" si="34">IF(N225="základní",J225,0)</f>
        <v>0</v>
      </c>
      <c r="BF225" s="179">
        <f t="shared" ref="BF225:BF233" si="35">IF(N225="snížená",J225,0)</f>
        <v>0</v>
      </c>
      <c r="BG225" s="179">
        <f t="shared" ref="BG225:BG233" si="36">IF(N225="zákl. přenesená",J225,0)</f>
        <v>0</v>
      </c>
      <c r="BH225" s="179">
        <f t="shared" ref="BH225:BH233" si="37">IF(N225="sníž. přenesená",J225,0)</f>
        <v>0</v>
      </c>
      <c r="BI225" s="179">
        <f t="shared" ref="BI225:BI233" si="38">IF(N225="nulová",J225,0)</f>
        <v>0</v>
      </c>
      <c r="BJ225" s="21" t="s">
        <v>79</v>
      </c>
      <c r="BK225" s="179">
        <f t="shared" ref="BK225:BK233" si="39">ROUND(I225*H225,2)</f>
        <v>0</v>
      </c>
      <c r="BL225" s="21" t="s">
        <v>225</v>
      </c>
      <c r="BM225" s="21" t="s">
        <v>496</v>
      </c>
    </row>
    <row r="226" spans="2:65" s="1" customFormat="1" ht="22.5" customHeight="1">
      <c r="B226" s="167"/>
      <c r="C226" s="193" t="s">
        <v>497</v>
      </c>
      <c r="D226" s="193" t="s">
        <v>275</v>
      </c>
      <c r="E226" s="194" t="s">
        <v>498</v>
      </c>
      <c r="F226" s="195" t="s">
        <v>499</v>
      </c>
      <c r="G226" s="196" t="s">
        <v>278</v>
      </c>
      <c r="H226" s="197">
        <v>6</v>
      </c>
      <c r="I226" s="198"/>
      <c r="J226" s="199">
        <f t="shared" si="30"/>
        <v>0</v>
      </c>
      <c r="K226" s="195" t="s">
        <v>143</v>
      </c>
      <c r="L226" s="200"/>
      <c r="M226" s="201" t="s">
        <v>5</v>
      </c>
      <c r="N226" s="202" t="s">
        <v>42</v>
      </c>
      <c r="O226" s="39"/>
      <c r="P226" s="177">
        <f t="shared" si="31"/>
        <v>0</v>
      </c>
      <c r="Q226" s="177">
        <v>1.55E-2</v>
      </c>
      <c r="R226" s="177">
        <f t="shared" si="32"/>
        <v>9.2999999999999999E-2</v>
      </c>
      <c r="S226" s="177">
        <v>0</v>
      </c>
      <c r="T226" s="178">
        <f t="shared" si="33"/>
        <v>0</v>
      </c>
      <c r="AR226" s="21" t="s">
        <v>279</v>
      </c>
      <c r="AT226" s="21" t="s">
        <v>275</v>
      </c>
      <c r="AU226" s="21" t="s">
        <v>81</v>
      </c>
      <c r="AY226" s="21" t="s">
        <v>136</v>
      </c>
      <c r="BE226" s="179">
        <f t="shared" si="34"/>
        <v>0</v>
      </c>
      <c r="BF226" s="179">
        <f t="shared" si="35"/>
        <v>0</v>
      </c>
      <c r="BG226" s="179">
        <f t="shared" si="36"/>
        <v>0</v>
      </c>
      <c r="BH226" s="179">
        <f t="shared" si="37"/>
        <v>0</v>
      </c>
      <c r="BI226" s="179">
        <f t="shared" si="38"/>
        <v>0</v>
      </c>
      <c r="BJ226" s="21" t="s">
        <v>79</v>
      </c>
      <c r="BK226" s="179">
        <f t="shared" si="39"/>
        <v>0</v>
      </c>
      <c r="BL226" s="21" t="s">
        <v>225</v>
      </c>
      <c r="BM226" s="21" t="s">
        <v>500</v>
      </c>
    </row>
    <row r="227" spans="2:65" s="1" customFormat="1" ht="22.5" customHeight="1">
      <c r="B227" s="167"/>
      <c r="C227" s="193" t="s">
        <v>501</v>
      </c>
      <c r="D227" s="193" t="s">
        <v>275</v>
      </c>
      <c r="E227" s="194" t="s">
        <v>502</v>
      </c>
      <c r="F227" s="195" t="s">
        <v>503</v>
      </c>
      <c r="G227" s="196" t="s">
        <v>278</v>
      </c>
      <c r="H227" s="197">
        <v>1</v>
      </c>
      <c r="I227" s="198"/>
      <c r="J227" s="199">
        <f t="shared" si="30"/>
        <v>0</v>
      </c>
      <c r="K227" s="195" t="s">
        <v>143</v>
      </c>
      <c r="L227" s="200"/>
      <c r="M227" s="201" t="s">
        <v>5</v>
      </c>
      <c r="N227" s="202" t="s">
        <v>42</v>
      </c>
      <c r="O227" s="39"/>
      <c r="P227" s="177">
        <f t="shared" si="31"/>
        <v>0</v>
      </c>
      <c r="Q227" s="177">
        <v>1.6E-2</v>
      </c>
      <c r="R227" s="177">
        <f t="shared" si="32"/>
        <v>1.6E-2</v>
      </c>
      <c r="S227" s="177">
        <v>0</v>
      </c>
      <c r="T227" s="178">
        <f t="shared" si="33"/>
        <v>0</v>
      </c>
      <c r="AR227" s="21" t="s">
        <v>279</v>
      </c>
      <c r="AT227" s="21" t="s">
        <v>275</v>
      </c>
      <c r="AU227" s="21" t="s">
        <v>81</v>
      </c>
      <c r="AY227" s="21" t="s">
        <v>136</v>
      </c>
      <c r="BE227" s="179">
        <f t="shared" si="34"/>
        <v>0</v>
      </c>
      <c r="BF227" s="179">
        <f t="shared" si="35"/>
        <v>0</v>
      </c>
      <c r="BG227" s="179">
        <f t="shared" si="36"/>
        <v>0</v>
      </c>
      <c r="BH227" s="179">
        <f t="shared" si="37"/>
        <v>0</v>
      </c>
      <c r="BI227" s="179">
        <f t="shared" si="38"/>
        <v>0</v>
      </c>
      <c r="BJ227" s="21" t="s">
        <v>79</v>
      </c>
      <c r="BK227" s="179">
        <f t="shared" si="39"/>
        <v>0</v>
      </c>
      <c r="BL227" s="21" t="s">
        <v>225</v>
      </c>
      <c r="BM227" s="21" t="s">
        <v>504</v>
      </c>
    </row>
    <row r="228" spans="2:65" s="1" customFormat="1" ht="22.5" customHeight="1">
      <c r="B228" s="167"/>
      <c r="C228" s="168" t="s">
        <v>505</v>
      </c>
      <c r="D228" s="168" t="s">
        <v>139</v>
      </c>
      <c r="E228" s="169" t="s">
        <v>506</v>
      </c>
      <c r="F228" s="170" t="s">
        <v>507</v>
      </c>
      <c r="G228" s="171" t="s">
        <v>278</v>
      </c>
      <c r="H228" s="172">
        <v>7</v>
      </c>
      <c r="I228" s="173"/>
      <c r="J228" s="174">
        <f t="shared" si="30"/>
        <v>0</v>
      </c>
      <c r="K228" s="170" t="s">
        <v>143</v>
      </c>
      <c r="L228" s="38"/>
      <c r="M228" s="175" t="s">
        <v>5</v>
      </c>
      <c r="N228" s="176" t="s">
        <v>42</v>
      </c>
      <c r="O228" s="39"/>
      <c r="P228" s="177">
        <f t="shared" si="31"/>
        <v>0</v>
      </c>
      <c r="Q228" s="177">
        <v>0</v>
      </c>
      <c r="R228" s="177">
        <f t="shared" si="32"/>
        <v>0</v>
      </c>
      <c r="S228" s="177">
        <v>0</v>
      </c>
      <c r="T228" s="178">
        <f t="shared" si="33"/>
        <v>0</v>
      </c>
      <c r="AR228" s="21" t="s">
        <v>225</v>
      </c>
      <c r="AT228" s="21" t="s">
        <v>139</v>
      </c>
      <c r="AU228" s="21" t="s">
        <v>81</v>
      </c>
      <c r="AY228" s="21" t="s">
        <v>136</v>
      </c>
      <c r="BE228" s="179">
        <f t="shared" si="34"/>
        <v>0</v>
      </c>
      <c r="BF228" s="179">
        <f t="shared" si="35"/>
        <v>0</v>
      </c>
      <c r="BG228" s="179">
        <f t="shared" si="36"/>
        <v>0</v>
      </c>
      <c r="BH228" s="179">
        <f t="shared" si="37"/>
        <v>0</v>
      </c>
      <c r="BI228" s="179">
        <f t="shared" si="38"/>
        <v>0</v>
      </c>
      <c r="BJ228" s="21" t="s">
        <v>79</v>
      </c>
      <c r="BK228" s="179">
        <f t="shared" si="39"/>
        <v>0</v>
      </c>
      <c r="BL228" s="21" t="s">
        <v>225</v>
      </c>
      <c r="BM228" s="21" t="s">
        <v>508</v>
      </c>
    </row>
    <row r="229" spans="2:65" s="1" customFormat="1" ht="22.5" customHeight="1">
      <c r="B229" s="167"/>
      <c r="C229" s="193" t="s">
        <v>509</v>
      </c>
      <c r="D229" s="193" t="s">
        <v>275</v>
      </c>
      <c r="E229" s="194" t="s">
        <v>510</v>
      </c>
      <c r="F229" s="195" t="s">
        <v>511</v>
      </c>
      <c r="G229" s="196" t="s">
        <v>278</v>
      </c>
      <c r="H229" s="197">
        <v>7</v>
      </c>
      <c r="I229" s="198"/>
      <c r="J229" s="199">
        <f t="shared" si="30"/>
        <v>0</v>
      </c>
      <c r="K229" s="195" t="s">
        <v>335</v>
      </c>
      <c r="L229" s="200"/>
      <c r="M229" s="201" t="s">
        <v>5</v>
      </c>
      <c r="N229" s="202" t="s">
        <v>42</v>
      </c>
      <c r="O229" s="39"/>
      <c r="P229" s="177">
        <f t="shared" si="31"/>
        <v>0</v>
      </c>
      <c r="Q229" s="177">
        <v>4.0000000000000002E-4</v>
      </c>
      <c r="R229" s="177">
        <f t="shared" si="32"/>
        <v>2.8E-3</v>
      </c>
      <c r="S229" s="177">
        <v>0</v>
      </c>
      <c r="T229" s="178">
        <f t="shared" si="33"/>
        <v>0</v>
      </c>
      <c r="AR229" s="21" t="s">
        <v>279</v>
      </c>
      <c r="AT229" s="21" t="s">
        <v>275</v>
      </c>
      <c r="AU229" s="21" t="s">
        <v>81</v>
      </c>
      <c r="AY229" s="21" t="s">
        <v>136</v>
      </c>
      <c r="BE229" s="179">
        <f t="shared" si="34"/>
        <v>0</v>
      </c>
      <c r="BF229" s="179">
        <f t="shared" si="35"/>
        <v>0</v>
      </c>
      <c r="BG229" s="179">
        <f t="shared" si="36"/>
        <v>0</v>
      </c>
      <c r="BH229" s="179">
        <f t="shared" si="37"/>
        <v>0</v>
      </c>
      <c r="BI229" s="179">
        <f t="shared" si="38"/>
        <v>0</v>
      </c>
      <c r="BJ229" s="21" t="s">
        <v>79</v>
      </c>
      <c r="BK229" s="179">
        <f t="shared" si="39"/>
        <v>0</v>
      </c>
      <c r="BL229" s="21" t="s">
        <v>225</v>
      </c>
      <c r="BM229" s="21" t="s">
        <v>512</v>
      </c>
    </row>
    <row r="230" spans="2:65" s="1" customFormat="1" ht="31.5" customHeight="1">
      <c r="B230" s="167"/>
      <c r="C230" s="168" t="s">
        <v>513</v>
      </c>
      <c r="D230" s="168" t="s">
        <v>139</v>
      </c>
      <c r="E230" s="169" t="s">
        <v>514</v>
      </c>
      <c r="F230" s="170" t="s">
        <v>515</v>
      </c>
      <c r="G230" s="171" t="s">
        <v>278</v>
      </c>
      <c r="H230" s="172">
        <v>7</v>
      </c>
      <c r="I230" s="173"/>
      <c r="J230" s="174">
        <f t="shared" si="30"/>
        <v>0</v>
      </c>
      <c r="K230" s="170" t="s">
        <v>143</v>
      </c>
      <c r="L230" s="38"/>
      <c r="M230" s="175" t="s">
        <v>5</v>
      </c>
      <c r="N230" s="176" t="s">
        <v>42</v>
      </c>
      <c r="O230" s="39"/>
      <c r="P230" s="177">
        <f t="shared" si="31"/>
        <v>0</v>
      </c>
      <c r="Q230" s="177">
        <v>4.4999999999999999E-4</v>
      </c>
      <c r="R230" s="177">
        <f t="shared" si="32"/>
        <v>3.15E-3</v>
      </c>
      <c r="S230" s="177">
        <v>0</v>
      </c>
      <c r="T230" s="178">
        <f t="shared" si="33"/>
        <v>0</v>
      </c>
      <c r="AR230" s="21" t="s">
        <v>225</v>
      </c>
      <c r="AT230" s="21" t="s">
        <v>139</v>
      </c>
      <c r="AU230" s="21" t="s">
        <v>81</v>
      </c>
      <c r="AY230" s="21" t="s">
        <v>136</v>
      </c>
      <c r="BE230" s="179">
        <f t="shared" si="34"/>
        <v>0</v>
      </c>
      <c r="BF230" s="179">
        <f t="shared" si="35"/>
        <v>0</v>
      </c>
      <c r="BG230" s="179">
        <f t="shared" si="36"/>
        <v>0</v>
      </c>
      <c r="BH230" s="179">
        <f t="shared" si="37"/>
        <v>0</v>
      </c>
      <c r="BI230" s="179">
        <f t="shared" si="38"/>
        <v>0</v>
      </c>
      <c r="BJ230" s="21" t="s">
        <v>79</v>
      </c>
      <c r="BK230" s="179">
        <f t="shared" si="39"/>
        <v>0</v>
      </c>
      <c r="BL230" s="21" t="s">
        <v>225</v>
      </c>
      <c r="BM230" s="21" t="s">
        <v>516</v>
      </c>
    </row>
    <row r="231" spans="2:65" s="1" customFormat="1" ht="22.5" customHeight="1">
      <c r="B231" s="167"/>
      <c r="C231" s="193" t="s">
        <v>517</v>
      </c>
      <c r="D231" s="193" t="s">
        <v>275</v>
      </c>
      <c r="E231" s="194" t="s">
        <v>518</v>
      </c>
      <c r="F231" s="195" t="s">
        <v>519</v>
      </c>
      <c r="G231" s="196" t="s">
        <v>278</v>
      </c>
      <c r="H231" s="197">
        <v>7</v>
      </c>
      <c r="I231" s="198"/>
      <c r="J231" s="199">
        <f t="shared" si="30"/>
        <v>0</v>
      </c>
      <c r="K231" s="195" t="s">
        <v>143</v>
      </c>
      <c r="L231" s="200"/>
      <c r="M231" s="201" t="s">
        <v>5</v>
      </c>
      <c r="N231" s="202" t="s">
        <v>42</v>
      </c>
      <c r="O231" s="39"/>
      <c r="P231" s="177">
        <f t="shared" si="31"/>
        <v>0</v>
      </c>
      <c r="Q231" s="177">
        <v>1.6E-2</v>
      </c>
      <c r="R231" s="177">
        <f t="shared" si="32"/>
        <v>0.112</v>
      </c>
      <c r="S231" s="177">
        <v>0</v>
      </c>
      <c r="T231" s="178">
        <f t="shared" si="33"/>
        <v>0</v>
      </c>
      <c r="AR231" s="21" t="s">
        <v>279</v>
      </c>
      <c r="AT231" s="21" t="s">
        <v>275</v>
      </c>
      <c r="AU231" s="21" t="s">
        <v>81</v>
      </c>
      <c r="AY231" s="21" t="s">
        <v>136</v>
      </c>
      <c r="BE231" s="179">
        <f t="shared" si="34"/>
        <v>0</v>
      </c>
      <c r="BF231" s="179">
        <f t="shared" si="35"/>
        <v>0</v>
      </c>
      <c r="BG231" s="179">
        <f t="shared" si="36"/>
        <v>0</v>
      </c>
      <c r="BH231" s="179">
        <f t="shared" si="37"/>
        <v>0</v>
      </c>
      <c r="BI231" s="179">
        <f t="shared" si="38"/>
        <v>0</v>
      </c>
      <c r="BJ231" s="21" t="s">
        <v>79</v>
      </c>
      <c r="BK231" s="179">
        <f t="shared" si="39"/>
        <v>0</v>
      </c>
      <c r="BL231" s="21" t="s">
        <v>225</v>
      </c>
      <c r="BM231" s="21" t="s">
        <v>520</v>
      </c>
    </row>
    <row r="232" spans="2:65" s="1" customFormat="1" ht="31.5" customHeight="1">
      <c r="B232" s="167"/>
      <c r="C232" s="168" t="s">
        <v>521</v>
      </c>
      <c r="D232" s="168" t="s">
        <v>139</v>
      </c>
      <c r="E232" s="169" t="s">
        <v>522</v>
      </c>
      <c r="F232" s="170" t="s">
        <v>523</v>
      </c>
      <c r="G232" s="171" t="s">
        <v>278</v>
      </c>
      <c r="H232" s="172">
        <v>4</v>
      </c>
      <c r="I232" s="173"/>
      <c r="J232" s="174">
        <f t="shared" si="30"/>
        <v>0</v>
      </c>
      <c r="K232" s="170" t="s">
        <v>143</v>
      </c>
      <c r="L232" s="38"/>
      <c r="M232" s="175" t="s">
        <v>5</v>
      </c>
      <c r="N232" s="176" t="s">
        <v>42</v>
      </c>
      <c r="O232" s="39"/>
      <c r="P232" s="177">
        <f t="shared" si="31"/>
        <v>0</v>
      </c>
      <c r="Q232" s="177">
        <v>0</v>
      </c>
      <c r="R232" s="177">
        <f t="shared" si="32"/>
        <v>0</v>
      </c>
      <c r="S232" s="177">
        <v>2.4E-2</v>
      </c>
      <c r="T232" s="178">
        <f t="shared" si="33"/>
        <v>9.6000000000000002E-2</v>
      </c>
      <c r="AR232" s="21" t="s">
        <v>225</v>
      </c>
      <c r="AT232" s="21" t="s">
        <v>139</v>
      </c>
      <c r="AU232" s="21" t="s">
        <v>81</v>
      </c>
      <c r="AY232" s="21" t="s">
        <v>136</v>
      </c>
      <c r="BE232" s="179">
        <f t="shared" si="34"/>
        <v>0</v>
      </c>
      <c r="BF232" s="179">
        <f t="shared" si="35"/>
        <v>0</v>
      </c>
      <c r="BG232" s="179">
        <f t="shared" si="36"/>
        <v>0</v>
      </c>
      <c r="BH232" s="179">
        <f t="shared" si="37"/>
        <v>0</v>
      </c>
      <c r="BI232" s="179">
        <f t="shared" si="38"/>
        <v>0</v>
      </c>
      <c r="BJ232" s="21" t="s">
        <v>79</v>
      </c>
      <c r="BK232" s="179">
        <f t="shared" si="39"/>
        <v>0</v>
      </c>
      <c r="BL232" s="21" t="s">
        <v>225</v>
      </c>
      <c r="BM232" s="21" t="s">
        <v>524</v>
      </c>
    </row>
    <row r="233" spans="2:65" s="1" customFormat="1" ht="31.5" customHeight="1">
      <c r="B233" s="167"/>
      <c r="C233" s="168" t="s">
        <v>525</v>
      </c>
      <c r="D233" s="168" t="s">
        <v>139</v>
      </c>
      <c r="E233" s="169" t="s">
        <v>526</v>
      </c>
      <c r="F233" s="170" t="s">
        <v>527</v>
      </c>
      <c r="G233" s="171" t="s">
        <v>289</v>
      </c>
      <c r="H233" s="203"/>
      <c r="I233" s="173"/>
      <c r="J233" s="174">
        <f t="shared" si="30"/>
        <v>0</v>
      </c>
      <c r="K233" s="170" t="s">
        <v>143</v>
      </c>
      <c r="L233" s="38"/>
      <c r="M233" s="175" t="s">
        <v>5</v>
      </c>
      <c r="N233" s="176" t="s">
        <v>42</v>
      </c>
      <c r="O233" s="39"/>
      <c r="P233" s="177">
        <f t="shared" si="31"/>
        <v>0</v>
      </c>
      <c r="Q233" s="177">
        <v>0</v>
      </c>
      <c r="R233" s="177">
        <f t="shared" si="32"/>
        <v>0</v>
      </c>
      <c r="S233" s="177">
        <v>0</v>
      </c>
      <c r="T233" s="178">
        <f t="shared" si="33"/>
        <v>0</v>
      </c>
      <c r="AR233" s="21" t="s">
        <v>225</v>
      </c>
      <c r="AT233" s="21" t="s">
        <v>139</v>
      </c>
      <c r="AU233" s="21" t="s">
        <v>81</v>
      </c>
      <c r="AY233" s="21" t="s">
        <v>136</v>
      </c>
      <c r="BE233" s="179">
        <f t="shared" si="34"/>
        <v>0</v>
      </c>
      <c r="BF233" s="179">
        <f t="shared" si="35"/>
        <v>0</v>
      </c>
      <c r="BG233" s="179">
        <f t="shared" si="36"/>
        <v>0</v>
      </c>
      <c r="BH233" s="179">
        <f t="shared" si="37"/>
        <v>0</v>
      </c>
      <c r="BI233" s="179">
        <f t="shared" si="38"/>
        <v>0</v>
      </c>
      <c r="BJ233" s="21" t="s">
        <v>79</v>
      </c>
      <c r="BK233" s="179">
        <f t="shared" si="39"/>
        <v>0</v>
      </c>
      <c r="BL233" s="21" t="s">
        <v>225</v>
      </c>
      <c r="BM233" s="21" t="s">
        <v>528</v>
      </c>
    </row>
    <row r="234" spans="2:65" s="10" customFormat="1" ht="29.85" customHeight="1">
      <c r="B234" s="153"/>
      <c r="D234" s="164" t="s">
        <v>70</v>
      </c>
      <c r="E234" s="165" t="s">
        <v>529</v>
      </c>
      <c r="F234" s="165" t="s">
        <v>530</v>
      </c>
      <c r="I234" s="156"/>
      <c r="J234" s="166">
        <f>BK234</f>
        <v>0</v>
      </c>
      <c r="L234" s="153"/>
      <c r="M234" s="158"/>
      <c r="N234" s="159"/>
      <c r="O234" s="159"/>
      <c r="P234" s="160">
        <f>SUM(P235:P243)</f>
        <v>0</v>
      </c>
      <c r="Q234" s="159"/>
      <c r="R234" s="160">
        <f>SUM(R235:R243)</f>
        <v>0.62762839999999998</v>
      </c>
      <c r="S234" s="159"/>
      <c r="T234" s="161">
        <f>SUM(T235:T243)</f>
        <v>0</v>
      </c>
      <c r="AR234" s="154" t="s">
        <v>81</v>
      </c>
      <c r="AT234" s="162" t="s">
        <v>70</v>
      </c>
      <c r="AU234" s="162" t="s">
        <v>79</v>
      </c>
      <c r="AY234" s="154" t="s">
        <v>136</v>
      </c>
      <c r="BK234" s="163">
        <f>SUM(BK235:BK243)</f>
        <v>0</v>
      </c>
    </row>
    <row r="235" spans="2:65" s="1" customFormat="1" ht="31.5" customHeight="1">
      <c r="B235" s="167"/>
      <c r="C235" s="168" t="s">
        <v>531</v>
      </c>
      <c r="D235" s="168" t="s">
        <v>139</v>
      </c>
      <c r="E235" s="169" t="s">
        <v>532</v>
      </c>
      <c r="F235" s="170" t="s">
        <v>533</v>
      </c>
      <c r="G235" s="171" t="s">
        <v>142</v>
      </c>
      <c r="H235" s="172">
        <v>19.12</v>
      </c>
      <c r="I235" s="173"/>
      <c r="J235" s="174">
        <f>ROUND(I235*H235,2)</f>
        <v>0</v>
      </c>
      <c r="K235" s="170" t="s">
        <v>143</v>
      </c>
      <c r="L235" s="38"/>
      <c r="M235" s="175" t="s">
        <v>5</v>
      </c>
      <c r="N235" s="176" t="s">
        <v>42</v>
      </c>
      <c r="O235" s="39"/>
      <c r="P235" s="177">
        <f>O235*H235</f>
        <v>0</v>
      </c>
      <c r="Q235" s="177">
        <v>3.7499999999999999E-3</v>
      </c>
      <c r="R235" s="177">
        <f>Q235*H235</f>
        <v>7.17E-2</v>
      </c>
      <c r="S235" s="177">
        <v>0</v>
      </c>
      <c r="T235" s="178">
        <f>S235*H235</f>
        <v>0</v>
      </c>
      <c r="AR235" s="21" t="s">
        <v>225</v>
      </c>
      <c r="AT235" s="21" t="s">
        <v>139</v>
      </c>
      <c r="AU235" s="21" t="s">
        <v>81</v>
      </c>
      <c r="AY235" s="21" t="s">
        <v>136</v>
      </c>
      <c r="BE235" s="179">
        <f>IF(N235="základní",J235,0)</f>
        <v>0</v>
      </c>
      <c r="BF235" s="179">
        <f>IF(N235="snížená",J235,0)</f>
        <v>0</v>
      </c>
      <c r="BG235" s="179">
        <f>IF(N235="zákl. přenesená",J235,0)</f>
        <v>0</v>
      </c>
      <c r="BH235" s="179">
        <f>IF(N235="sníž. přenesená",J235,0)</f>
        <v>0</v>
      </c>
      <c r="BI235" s="179">
        <f>IF(N235="nulová",J235,0)</f>
        <v>0</v>
      </c>
      <c r="BJ235" s="21" t="s">
        <v>79</v>
      </c>
      <c r="BK235" s="179">
        <f>ROUND(I235*H235,2)</f>
        <v>0</v>
      </c>
      <c r="BL235" s="21" t="s">
        <v>225</v>
      </c>
      <c r="BM235" s="21" t="s">
        <v>534</v>
      </c>
    </row>
    <row r="236" spans="2:65" s="11" customFormat="1" ht="12">
      <c r="B236" s="180"/>
      <c r="D236" s="189" t="s">
        <v>146</v>
      </c>
      <c r="E236" s="190" t="s">
        <v>5</v>
      </c>
      <c r="F236" s="191" t="s">
        <v>535</v>
      </c>
      <c r="H236" s="192">
        <v>19.12</v>
      </c>
      <c r="I236" s="185"/>
      <c r="L236" s="180"/>
      <c r="M236" s="186"/>
      <c r="N236" s="187"/>
      <c r="O236" s="187"/>
      <c r="P236" s="187"/>
      <c r="Q236" s="187"/>
      <c r="R236" s="187"/>
      <c r="S236" s="187"/>
      <c r="T236" s="188"/>
      <c r="AT236" s="182" t="s">
        <v>146</v>
      </c>
      <c r="AU236" s="182" t="s">
        <v>81</v>
      </c>
      <c r="AV236" s="11" t="s">
        <v>81</v>
      </c>
      <c r="AW236" s="11" t="s">
        <v>35</v>
      </c>
      <c r="AX236" s="11" t="s">
        <v>79</v>
      </c>
      <c r="AY236" s="182" t="s">
        <v>136</v>
      </c>
    </row>
    <row r="237" spans="2:65" s="1" customFormat="1" ht="22.5" customHeight="1">
      <c r="B237" s="167"/>
      <c r="C237" s="193" t="s">
        <v>536</v>
      </c>
      <c r="D237" s="193" t="s">
        <v>275</v>
      </c>
      <c r="E237" s="194" t="s">
        <v>537</v>
      </c>
      <c r="F237" s="195" t="s">
        <v>538</v>
      </c>
      <c r="G237" s="196" t="s">
        <v>142</v>
      </c>
      <c r="H237" s="197">
        <v>21.032</v>
      </c>
      <c r="I237" s="198"/>
      <c r="J237" s="199">
        <f>ROUND(I237*H237,2)</f>
        <v>0</v>
      </c>
      <c r="K237" s="195" t="s">
        <v>143</v>
      </c>
      <c r="L237" s="200"/>
      <c r="M237" s="201" t="s">
        <v>5</v>
      </c>
      <c r="N237" s="202" t="s">
        <v>42</v>
      </c>
      <c r="O237" s="39"/>
      <c r="P237" s="177">
        <f>O237*H237</f>
        <v>0</v>
      </c>
      <c r="Q237" s="177">
        <v>1.9199999999999998E-2</v>
      </c>
      <c r="R237" s="177">
        <f>Q237*H237</f>
        <v>0.40381439999999996</v>
      </c>
      <c r="S237" s="177">
        <v>0</v>
      </c>
      <c r="T237" s="178">
        <f>S237*H237</f>
        <v>0</v>
      </c>
      <c r="AR237" s="21" t="s">
        <v>279</v>
      </c>
      <c r="AT237" s="21" t="s">
        <v>275</v>
      </c>
      <c r="AU237" s="21" t="s">
        <v>81</v>
      </c>
      <c r="AY237" s="21" t="s">
        <v>136</v>
      </c>
      <c r="BE237" s="179">
        <f>IF(N237="základní",J237,0)</f>
        <v>0</v>
      </c>
      <c r="BF237" s="179">
        <f>IF(N237="snížená",J237,0)</f>
        <v>0</v>
      </c>
      <c r="BG237" s="179">
        <f>IF(N237="zákl. přenesená",J237,0)</f>
        <v>0</v>
      </c>
      <c r="BH237" s="179">
        <f>IF(N237="sníž. přenesená",J237,0)</f>
        <v>0</v>
      </c>
      <c r="BI237" s="179">
        <f>IF(N237="nulová",J237,0)</f>
        <v>0</v>
      </c>
      <c r="BJ237" s="21" t="s">
        <v>79</v>
      </c>
      <c r="BK237" s="179">
        <f>ROUND(I237*H237,2)</f>
        <v>0</v>
      </c>
      <c r="BL237" s="21" t="s">
        <v>225</v>
      </c>
      <c r="BM237" s="21" t="s">
        <v>539</v>
      </c>
    </row>
    <row r="238" spans="2:65" s="11" customFormat="1" ht="12">
      <c r="B238" s="180"/>
      <c r="D238" s="189" t="s">
        <v>146</v>
      </c>
      <c r="F238" s="191" t="s">
        <v>476</v>
      </c>
      <c r="H238" s="192">
        <v>21.032</v>
      </c>
      <c r="I238" s="185"/>
      <c r="L238" s="180"/>
      <c r="M238" s="186"/>
      <c r="N238" s="187"/>
      <c r="O238" s="187"/>
      <c r="P238" s="187"/>
      <c r="Q238" s="187"/>
      <c r="R238" s="187"/>
      <c r="S238" s="187"/>
      <c r="T238" s="188"/>
      <c r="AT238" s="182" t="s">
        <v>146</v>
      </c>
      <c r="AU238" s="182" t="s">
        <v>81</v>
      </c>
      <c r="AV238" s="11" t="s">
        <v>81</v>
      </c>
      <c r="AW238" s="11" t="s">
        <v>6</v>
      </c>
      <c r="AX238" s="11" t="s">
        <v>79</v>
      </c>
      <c r="AY238" s="182" t="s">
        <v>136</v>
      </c>
    </row>
    <row r="239" spans="2:65" s="1" customFormat="1" ht="22.5" customHeight="1">
      <c r="B239" s="167"/>
      <c r="C239" s="168" t="s">
        <v>540</v>
      </c>
      <c r="D239" s="168" t="s">
        <v>139</v>
      </c>
      <c r="E239" s="169" t="s">
        <v>541</v>
      </c>
      <c r="F239" s="170" t="s">
        <v>542</v>
      </c>
      <c r="G239" s="171" t="s">
        <v>142</v>
      </c>
      <c r="H239" s="172">
        <v>19.12</v>
      </c>
      <c r="I239" s="173"/>
      <c r="J239" s="174">
        <f>ROUND(I239*H239,2)</f>
        <v>0</v>
      </c>
      <c r="K239" s="170" t="s">
        <v>143</v>
      </c>
      <c r="L239" s="38"/>
      <c r="M239" s="175" t="s">
        <v>5</v>
      </c>
      <c r="N239" s="176" t="s">
        <v>42</v>
      </c>
      <c r="O239" s="39"/>
      <c r="P239" s="177">
        <f>O239*H239</f>
        <v>0</v>
      </c>
      <c r="Q239" s="177">
        <v>0</v>
      </c>
      <c r="R239" s="177">
        <f>Q239*H239</f>
        <v>0</v>
      </c>
      <c r="S239" s="177">
        <v>0</v>
      </c>
      <c r="T239" s="178">
        <f>S239*H239</f>
        <v>0</v>
      </c>
      <c r="AR239" s="21" t="s">
        <v>225</v>
      </c>
      <c r="AT239" s="21" t="s">
        <v>139</v>
      </c>
      <c r="AU239" s="21" t="s">
        <v>81</v>
      </c>
      <c r="AY239" s="21" t="s">
        <v>136</v>
      </c>
      <c r="BE239" s="179">
        <f>IF(N239="základní",J239,0)</f>
        <v>0</v>
      </c>
      <c r="BF239" s="179">
        <f>IF(N239="snížená",J239,0)</f>
        <v>0</v>
      </c>
      <c r="BG239" s="179">
        <f>IF(N239="zákl. přenesená",J239,0)</f>
        <v>0</v>
      </c>
      <c r="BH239" s="179">
        <f>IF(N239="sníž. přenesená",J239,0)</f>
        <v>0</v>
      </c>
      <c r="BI239" s="179">
        <f>IF(N239="nulová",J239,0)</f>
        <v>0</v>
      </c>
      <c r="BJ239" s="21" t="s">
        <v>79</v>
      </c>
      <c r="BK239" s="179">
        <f>ROUND(I239*H239,2)</f>
        <v>0</v>
      </c>
      <c r="BL239" s="21" t="s">
        <v>225</v>
      </c>
      <c r="BM239" s="21" t="s">
        <v>543</v>
      </c>
    </row>
    <row r="240" spans="2:65" s="1" customFormat="1" ht="22.5" customHeight="1">
      <c r="B240" s="167"/>
      <c r="C240" s="168" t="s">
        <v>544</v>
      </c>
      <c r="D240" s="168" t="s">
        <v>139</v>
      </c>
      <c r="E240" s="169" t="s">
        <v>545</v>
      </c>
      <c r="F240" s="170" t="s">
        <v>546</v>
      </c>
      <c r="G240" s="171" t="s">
        <v>142</v>
      </c>
      <c r="H240" s="172">
        <v>16.3</v>
      </c>
      <c r="I240" s="173"/>
      <c r="J240" s="174">
        <f>ROUND(I240*H240,2)</f>
        <v>0</v>
      </c>
      <c r="K240" s="170" t="s">
        <v>143</v>
      </c>
      <c r="L240" s="38"/>
      <c r="M240" s="175" t="s">
        <v>5</v>
      </c>
      <c r="N240" s="176" t="s">
        <v>42</v>
      </c>
      <c r="O240" s="39"/>
      <c r="P240" s="177">
        <f>O240*H240</f>
        <v>0</v>
      </c>
      <c r="Q240" s="177">
        <v>2.9999999999999997E-4</v>
      </c>
      <c r="R240" s="177">
        <f>Q240*H240</f>
        <v>4.8899999999999994E-3</v>
      </c>
      <c r="S240" s="177">
        <v>0</v>
      </c>
      <c r="T240" s="178">
        <f>S240*H240</f>
        <v>0</v>
      </c>
      <c r="AR240" s="21" t="s">
        <v>225</v>
      </c>
      <c r="AT240" s="21" t="s">
        <v>139</v>
      </c>
      <c r="AU240" s="21" t="s">
        <v>81</v>
      </c>
      <c r="AY240" s="21" t="s">
        <v>136</v>
      </c>
      <c r="BE240" s="179">
        <f>IF(N240="základní",J240,0)</f>
        <v>0</v>
      </c>
      <c r="BF240" s="179">
        <f>IF(N240="snížená",J240,0)</f>
        <v>0</v>
      </c>
      <c r="BG240" s="179">
        <f>IF(N240="zákl. přenesená",J240,0)</f>
        <v>0</v>
      </c>
      <c r="BH240" s="179">
        <f>IF(N240="sníž. přenesená",J240,0)</f>
        <v>0</v>
      </c>
      <c r="BI240" s="179">
        <f>IF(N240="nulová",J240,0)</f>
        <v>0</v>
      </c>
      <c r="BJ240" s="21" t="s">
        <v>79</v>
      </c>
      <c r="BK240" s="179">
        <f>ROUND(I240*H240,2)</f>
        <v>0</v>
      </c>
      <c r="BL240" s="21" t="s">
        <v>225</v>
      </c>
      <c r="BM240" s="21" t="s">
        <v>547</v>
      </c>
    </row>
    <row r="241" spans="2:65" s="1" customFormat="1" ht="22.5" customHeight="1">
      <c r="B241" s="167"/>
      <c r="C241" s="168" t="s">
        <v>548</v>
      </c>
      <c r="D241" s="168" t="s">
        <v>139</v>
      </c>
      <c r="E241" s="169" t="s">
        <v>549</v>
      </c>
      <c r="F241" s="170" t="s">
        <v>550</v>
      </c>
      <c r="G241" s="171" t="s">
        <v>142</v>
      </c>
      <c r="H241" s="172">
        <v>4.9000000000000004</v>
      </c>
      <c r="I241" s="173"/>
      <c r="J241" s="174">
        <f>ROUND(I241*H241,2)</f>
        <v>0</v>
      </c>
      <c r="K241" s="170" t="s">
        <v>335</v>
      </c>
      <c r="L241" s="38"/>
      <c r="M241" s="175" t="s">
        <v>5</v>
      </c>
      <c r="N241" s="176" t="s">
        <v>42</v>
      </c>
      <c r="O241" s="39"/>
      <c r="P241" s="177">
        <f>O241*H241</f>
        <v>0</v>
      </c>
      <c r="Q241" s="177">
        <v>0</v>
      </c>
      <c r="R241" s="177">
        <f>Q241*H241</f>
        <v>0</v>
      </c>
      <c r="S241" s="177">
        <v>0</v>
      </c>
      <c r="T241" s="178">
        <f>S241*H241</f>
        <v>0</v>
      </c>
      <c r="AR241" s="21" t="s">
        <v>225</v>
      </c>
      <c r="AT241" s="21" t="s">
        <v>139</v>
      </c>
      <c r="AU241" s="21" t="s">
        <v>81</v>
      </c>
      <c r="AY241" s="21" t="s">
        <v>136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21" t="s">
        <v>79</v>
      </c>
      <c r="BK241" s="179">
        <f>ROUND(I241*H241,2)</f>
        <v>0</v>
      </c>
      <c r="BL241" s="21" t="s">
        <v>225</v>
      </c>
      <c r="BM241" s="21" t="s">
        <v>551</v>
      </c>
    </row>
    <row r="242" spans="2:65" s="1" customFormat="1" ht="22.5" customHeight="1">
      <c r="B242" s="167"/>
      <c r="C242" s="168" t="s">
        <v>552</v>
      </c>
      <c r="D242" s="168" t="s">
        <v>139</v>
      </c>
      <c r="E242" s="169" t="s">
        <v>553</v>
      </c>
      <c r="F242" s="170" t="s">
        <v>554</v>
      </c>
      <c r="G242" s="171" t="s">
        <v>142</v>
      </c>
      <c r="H242" s="172">
        <v>19.12</v>
      </c>
      <c r="I242" s="173"/>
      <c r="J242" s="174">
        <f>ROUND(I242*H242,2)</f>
        <v>0</v>
      </c>
      <c r="K242" s="170" t="s">
        <v>143</v>
      </c>
      <c r="L242" s="38"/>
      <c r="M242" s="175" t="s">
        <v>5</v>
      </c>
      <c r="N242" s="176" t="s">
        <v>42</v>
      </c>
      <c r="O242" s="39"/>
      <c r="P242" s="177">
        <f>O242*H242</f>
        <v>0</v>
      </c>
      <c r="Q242" s="177">
        <v>7.7000000000000002E-3</v>
      </c>
      <c r="R242" s="177">
        <f>Q242*H242</f>
        <v>0.14722400000000002</v>
      </c>
      <c r="S242" s="177">
        <v>0</v>
      </c>
      <c r="T242" s="178">
        <f>S242*H242</f>
        <v>0</v>
      </c>
      <c r="AR242" s="21" t="s">
        <v>225</v>
      </c>
      <c r="AT242" s="21" t="s">
        <v>139</v>
      </c>
      <c r="AU242" s="21" t="s">
        <v>81</v>
      </c>
      <c r="AY242" s="21" t="s">
        <v>136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21" t="s">
        <v>79</v>
      </c>
      <c r="BK242" s="179">
        <f>ROUND(I242*H242,2)</f>
        <v>0</v>
      </c>
      <c r="BL242" s="21" t="s">
        <v>225</v>
      </c>
      <c r="BM242" s="21" t="s">
        <v>555</v>
      </c>
    </row>
    <row r="243" spans="2:65" s="1" customFormat="1" ht="31.5" customHeight="1">
      <c r="B243" s="167"/>
      <c r="C243" s="168" t="s">
        <v>556</v>
      </c>
      <c r="D243" s="168" t="s">
        <v>139</v>
      </c>
      <c r="E243" s="169" t="s">
        <v>557</v>
      </c>
      <c r="F243" s="170" t="s">
        <v>558</v>
      </c>
      <c r="G243" s="171" t="s">
        <v>289</v>
      </c>
      <c r="H243" s="203"/>
      <c r="I243" s="173"/>
      <c r="J243" s="174">
        <f>ROUND(I243*H243,2)</f>
        <v>0</v>
      </c>
      <c r="K243" s="170" t="s">
        <v>143</v>
      </c>
      <c r="L243" s="38"/>
      <c r="M243" s="175" t="s">
        <v>5</v>
      </c>
      <c r="N243" s="176" t="s">
        <v>42</v>
      </c>
      <c r="O243" s="39"/>
      <c r="P243" s="177">
        <f>O243*H243</f>
        <v>0</v>
      </c>
      <c r="Q243" s="177">
        <v>0</v>
      </c>
      <c r="R243" s="177">
        <f>Q243*H243</f>
        <v>0</v>
      </c>
      <c r="S243" s="177">
        <v>0</v>
      </c>
      <c r="T243" s="178">
        <f>S243*H243</f>
        <v>0</v>
      </c>
      <c r="AR243" s="21" t="s">
        <v>225</v>
      </c>
      <c r="AT243" s="21" t="s">
        <v>139</v>
      </c>
      <c r="AU243" s="21" t="s">
        <v>81</v>
      </c>
      <c r="AY243" s="21" t="s">
        <v>136</v>
      </c>
      <c r="BE243" s="179">
        <f>IF(N243="základní",J243,0)</f>
        <v>0</v>
      </c>
      <c r="BF243" s="179">
        <f>IF(N243="snížená",J243,0)</f>
        <v>0</v>
      </c>
      <c r="BG243" s="179">
        <f>IF(N243="zákl. přenesená",J243,0)</f>
        <v>0</v>
      </c>
      <c r="BH243" s="179">
        <f>IF(N243="sníž. přenesená",J243,0)</f>
        <v>0</v>
      </c>
      <c r="BI243" s="179">
        <f>IF(N243="nulová",J243,0)</f>
        <v>0</v>
      </c>
      <c r="BJ243" s="21" t="s">
        <v>79</v>
      </c>
      <c r="BK243" s="179">
        <f>ROUND(I243*H243,2)</f>
        <v>0</v>
      </c>
      <c r="BL243" s="21" t="s">
        <v>225</v>
      </c>
      <c r="BM243" s="21" t="s">
        <v>559</v>
      </c>
    </row>
    <row r="244" spans="2:65" s="10" customFormat="1" ht="29.85" customHeight="1">
      <c r="B244" s="153"/>
      <c r="D244" s="164" t="s">
        <v>70</v>
      </c>
      <c r="E244" s="165" t="s">
        <v>560</v>
      </c>
      <c r="F244" s="165" t="s">
        <v>561</v>
      </c>
      <c r="I244" s="156"/>
      <c r="J244" s="166">
        <f>BK244</f>
        <v>0</v>
      </c>
      <c r="L244" s="153"/>
      <c r="M244" s="158"/>
      <c r="N244" s="159"/>
      <c r="O244" s="159"/>
      <c r="P244" s="160">
        <f>SUM(P245:P255)</f>
        <v>0</v>
      </c>
      <c r="Q244" s="159"/>
      <c r="R244" s="160">
        <f>SUM(R245:R255)</f>
        <v>1.4285676999999999</v>
      </c>
      <c r="S244" s="159"/>
      <c r="T244" s="161">
        <f>SUM(T245:T255)</f>
        <v>0</v>
      </c>
      <c r="AR244" s="154" t="s">
        <v>81</v>
      </c>
      <c r="AT244" s="162" t="s">
        <v>70</v>
      </c>
      <c r="AU244" s="162" t="s">
        <v>79</v>
      </c>
      <c r="AY244" s="154" t="s">
        <v>136</v>
      </c>
      <c r="BK244" s="163">
        <f>SUM(BK245:BK255)</f>
        <v>0</v>
      </c>
    </row>
    <row r="245" spans="2:65" s="1" customFormat="1" ht="31.5" customHeight="1">
      <c r="B245" s="167"/>
      <c r="C245" s="168" t="s">
        <v>562</v>
      </c>
      <c r="D245" s="168" t="s">
        <v>139</v>
      </c>
      <c r="E245" s="169" t="s">
        <v>563</v>
      </c>
      <c r="F245" s="170" t="s">
        <v>564</v>
      </c>
      <c r="G245" s="171" t="s">
        <v>142</v>
      </c>
      <c r="H245" s="172">
        <v>89.331999999999994</v>
      </c>
      <c r="I245" s="173"/>
      <c r="J245" s="174">
        <f>ROUND(I245*H245,2)</f>
        <v>0</v>
      </c>
      <c r="K245" s="170" t="s">
        <v>143</v>
      </c>
      <c r="L245" s="38"/>
      <c r="M245" s="175" t="s">
        <v>5</v>
      </c>
      <c r="N245" s="176" t="s">
        <v>42</v>
      </c>
      <c r="O245" s="39"/>
      <c r="P245" s="177">
        <f>O245*H245</f>
        <v>0</v>
      </c>
      <c r="Q245" s="177">
        <v>3.0000000000000001E-3</v>
      </c>
      <c r="R245" s="177">
        <f>Q245*H245</f>
        <v>0.26799600000000001</v>
      </c>
      <c r="S245" s="177">
        <v>0</v>
      </c>
      <c r="T245" s="178">
        <f>S245*H245</f>
        <v>0</v>
      </c>
      <c r="AR245" s="21" t="s">
        <v>225</v>
      </c>
      <c r="AT245" s="21" t="s">
        <v>139</v>
      </c>
      <c r="AU245" s="21" t="s">
        <v>81</v>
      </c>
      <c r="AY245" s="21" t="s">
        <v>136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21" t="s">
        <v>79</v>
      </c>
      <c r="BK245" s="179">
        <f>ROUND(I245*H245,2)</f>
        <v>0</v>
      </c>
      <c r="BL245" s="21" t="s">
        <v>225</v>
      </c>
      <c r="BM245" s="21" t="s">
        <v>565</v>
      </c>
    </row>
    <row r="246" spans="2:65" s="11" customFormat="1" ht="12">
      <c r="B246" s="180"/>
      <c r="D246" s="181" t="s">
        <v>146</v>
      </c>
      <c r="E246" s="182" t="s">
        <v>5</v>
      </c>
      <c r="F246" s="183" t="s">
        <v>173</v>
      </c>
      <c r="H246" s="184">
        <v>41.704000000000001</v>
      </c>
      <c r="I246" s="185"/>
      <c r="L246" s="180"/>
      <c r="M246" s="186"/>
      <c r="N246" s="187"/>
      <c r="O246" s="187"/>
      <c r="P246" s="187"/>
      <c r="Q246" s="187"/>
      <c r="R246" s="187"/>
      <c r="S246" s="187"/>
      <c r="T246" s="188"/>
      <c r="AT246" s="182" t="s">
        <v>146</v>
      </c>
      <c r="AU246" s="182" t="s">
        <v>81</v>
      </c>
      <c r="AV246" s="11" t="s">
        <v>81</v>
      </c>
      <c r="AW246" s="11" t="s">
        <v>35</v>
      </c>
      <c r="AX246" s="11" t="s">
        <v>71</v>
      </c>
      <c r="AY246" s="182" t="s">
        <v>136</v>
      </c>
    </row>
    <row r="247" spans="2:65" s="11" customFormat="1" ht="12">
      <c r="B247" s="180"/>
      <c r="D247" s="181" t="s">
        <v>146</v>
      </c>
      <c r="E247" s="182" t="s">
        <v>5</v>
      </c>
      <c r="F247" s="183" t="s">
        <v>174</v>
      </c>
      <c r="H247" s="184">
        <v>33.384</v>
      </c>
      <c r="I247" s="185"/>
      <c r="L247" s="180"/>
      <c r="M247" s="186"/>
      <c r="N247" s="187"/>
      <c r="O247" s="187"/>
      <c r="P247" s="187"/>
      <c r="Q247" s="187"/>
      <c r="R247" s="187"/>
      <c r="S247" s="187"/>
      <c r="T247" s="188"/>
      <c r="AT247" s="182" t="s">
        <v>146</v>
      </c>
      <c r="AU247" s="182" t="s">
        <v>81</v>
      </c>
      <c r="AV247" s="11" t="s">
        <v>81</v>
      </c>
      <c r="AW247" s="11" t="s">
        <v>35</v>
      </c>
      <c r="AX247" s="11" t="s">
        <v>71</v>
      </c>
      <c r="AY247" s="182" t="s">
        <v>136</v>
      </c>
    </row>
    <row r="248" spans="2:65" s="11" customFormat="1" ht="12">
      <c r="B248" s="180"/>
      <c r="D248" s="181" t="s">
        <v>146</v>
      </c>
      <c r="E248" s="182" t="s">
        <v>5</v>
      </c>
      <c r="F248" s="183" t="s">
        <v>175</v>
      </c>
      <c r="H248" s="184">
        <v>28.443999999999999</v>
      </c>
      <c r="I248" s="185"/>
      <c r="L248" s="180"/>
      <c r="M248" s="186"/>
      <c r="N248" s="187"/>
      <c r="O248" s="187"/>
      <c r="P248" s="187"/>
      <c r="Q248" s="187"/>
      <c r="R248" s="187"/>
      <c r="S248" s="187"/>
      <c r="T248" s="188"/>
      <c r="AT248" s="182" t="s">
        <v>146</v>
      </c>
      <c r="AU248" s="182" t="s">
        <v>81</v>
      </c>
      <c r="AV248" s="11" t="s">
        <v>81</v>
      </c>
      <c r="AW248" s="11" t="s">
        <v>35</v>
      </c>
      <c r="AX248" s="11" t="s">
        <v>71</v>
      </c>
      <c r="AY248" s="182" t="s">
        <v>136</v>
      </c>
    </row>
    <row r="249" spans="2:65" s="11" customFormat="1" ht="12">
      <c r="B249" s="180"/>
      <c r="D249" s="189" t="s">
        <v>146</v>
      </c>
      <c r="E249" s="190" t="s">
        <v>5</v>
      </c>
      <c r="F249" s="191" t="s">
        <v>176</v>
      </c>
      <c r="H249" s="192">
        <v>-14.2</v>
      </c>
      <c r="I249" s="185"/>
      <c r="L249" s="180"/>
      <c r="M249" s="186"/>
      <c r="N249" s="187"/>
      <c r="O249" s="187"/>
      <c r="P249" s="187"/>
      <c r="Q249" s="187"/>
      <c r="R249" s="187"/>
      <c r="S249" s="187"/>
      <c r="T249" s="188"/>
      <c r="AT249" s="182" t="s">
        <v>146</v>
      </c>
      <c r="AU249" s="182" t="s">
        <v>81</v>
      </c>
      <c r="AV249" s="11" t="s">
        <v>81</v>
      </c>
      <c r="AW249" s="11" t="s">
        <v>35</v>
      </c>
      <c r="AX249" s="11" t="s">
        <v>71</v>
      </c>
      <c r="AY249" s="182" t="s">
        <v>136</v>
      </c>
    </row>
    <row r="250" spans="2:65" s="1" customFormat="1" ht="22.5" customHeight="1">
      <c r="B250" s="167"/>
      <c r="C250" s="193" t="s">
        <v>566</v>
      </c>
      <c r="D250" s="193" t="s">
        <v>275</v>
      </c>
      <c r="E250" s="194" t="s">
        <v>567</v>
      </c>
      <c r="F250" s="195" t="s">
        <v>568</v>
      </c>
      <c r="G250" s="196" t="s">
        <v>142</v>
      </c>
      <c r="H250" s="197">
        <v>98.265000000000001</v>
      </c>
      <c r="I250" s="198"/>
      <c r="J250" s="199">
        <f>ROUND(I250*H250,2)</f>
        <v>0</v>
      </c>
      <c r="K250" s="195" t="s">
        <v>143</v>
      </c>
      <c r="L250" s="200"/>
      <c r="M250" s="201" t="s">
        <v>5</v>
      </c>
      <c r="N250" s="202" t="s">
        <v>42</v>
      </c>
      <c r="O250" s="39"/>
      <c r="P250" s="177">
        <f>O250*H250</f>
        <v>0</v>
      </c>
      <c r="Q250" s="177">
        <v>1.18E-2</v>
      </c>
      <c r="R250" s="177">
        <f>Q250*H250</f>
        <v>1.159527</v>
      </c>
      <c r="S250" s="177">
        <v>0</v>
      </c>
      <c r="T250" s="178">
        <f>S250*H250</f>
        <v>0</v>
      </c>
      <c r="AR250" s="21" t="s">
        <v>279</v>
      </c>
      <c r="AT250" s="21" t="s">
        <v>275</v>
      </c>
      <c r="AU250" s="21" t="s">
        <v>81</v>
      </c>
      <c r="AY250" s="21" t="s">
        <v>136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21" t="s">
        <v>79</v>
      </c>
      <c r="BK250" s="179">
        <f>ROUND(I250*H250,2)</f>
        <v>0</v>
      </c>
      <c r="BL250" s="21" t="s">
        <v>225</v>
      </c>
      <c r="BM250" s="21" t="s">
        <v>569</v>
      </c>
    </row>
    <row r="251" spans="2:65" s="11" customFormat="1" ht="12">
      <c r="B251" s="180"/>
      <c r="D251" s="189" t="s">
        <v>146</v>
      </c>
      <c r="F251" s="191" t="s">
        <v>570</v>
      </c>
      <c r="H251" s="192">
        <v>98.265000000000001</v>
      </c>
      <c r="I251" s="185"/>
      <c r="L251" s="180"/>
      <c r="M251" s="186"/>
      <c r="N251" s="187"/>
      <c r="O251" s="187"/>
      <c r="P251" s="187"/>
      <c r="Q251" s="187"/>
      <c r="R251" s="187"/>
      <c r="S251" s="187"/>
      <c r="T251" s="188"/>
      <c r="AT251" s="182" t="s">
        <v>146</v>
      </c>
      <c r="AU251" s="182" t="s">
        <v>81</v>
      </c>
      <c r="AV251" s="11" t="s">
        <v>81</v>
      </c>
      <c r="AW251" s="11" t="s">
        <v>6</v>
      </c>
      <c r="AX251" s="11" t="s">
        <v>79</v>
      </c>
      <c r="AY251" s="182" t="s">
        <v>136</v>
      </c>
    </row>
    <row r="252" spans="2:65" s="1" customFormat="1" ht="31.5" customHeight="1">
      <c r="B252" s="167"/>
      <c r="C252" s="168" t="s">
        <v>571</v>
      </c>
      <c r="D252" s="168" t="s">
        <v>139</v>
      </c>
      <c r="E252" s="169" t="s">
        <v>572</v>
      </c>
      <c r="F252" s="170" t="s">
        <v>573</v>
      </c>
      <c r="G252" s="171" t="s">
        <v>142</v>
      </c>
      <c r="H252" s="172">
        <v>89.331999999999994</v>
      </c>
      <c r="I252" s="173"/>
      <c r="J252" s="174">
        <f>ROUND(I252*H252,2)</f>
        <v>0</v>
      </c>
      <c r="K252" s="170" t="s">
        <v>143</v>
      </c>
      <c r="L252" s="38"/>
      <c r="M252" s="175" t="s">
        <v>5</v>
      </c>
      <c r="N252" s="176" t="s">
        <v>42</v>
      </c>
      <c r="O252" s="39"/>
      <c r="P252" s="177">
        <f>O252*H252</f>
        <v>0</v>
      </c>
      <c r="Q252" s="177">
        <v>0</v>
      </c>
      <c r="R252" s="177">
        <f>Q252*H252</f>
        <v>0</v>
      </c>
      <c r="S252" s="177">
        <v>0</v>
      </c>
      <c r="T252" s="178">
        <f>S252*H252</f>
        <v>0</v>
      </c>
      <c r="AR252" s="21" t="s">
        <v>225</v>
      </c>
      <c r="AT252" s="21" t="s">
        <v>139</v>
      </c>
      <c r="AU252" s="21" t="s">
        <v>81</v>
      </c>
      <c r="AY252" s="21" t="s">
        <v>136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21" t="s">
        <v>79</v>
      </c>
      <c r="BK252" s="179">
        <f>ROUND(I252*H252,2)</f>
        <v>0</v>
      </c>
      <c r="BL252" s="21" t="s">
        <v>225</v>
      </c>
      <c r="BM252" s="21" t="s">
        <v>574</v>
      </c>
    </row>
    <row r="253" spans="2:65" s="1" customFormat="1" ht="31.5" customHeight="1">
      <c r="B253" s="167"/>
      <c r="C253" s="168" t="s">
        <v>575</v>
      </c>
      <c r="D253" s="168" t="s">
        <v>139</v>
      </c>
      <c r="E253" s="169" t="s">
        <v>576</v>
      </c>
      <c r="F253" s="170" t="s">
        <v>577</v>
      </c>
      <c r="G253" s="171" t="s">
        <v>160</v>
      </c>
      <c r="H253" s="172">
        <v>3.37</v>
      </c>
      <c r="I253" s="173"/>
      <c r="J253" s="174">
        <f>ROUND(I253*H253,2)</f>
        <v>0</v>
      </c>
      <c r="K253" s="170" t="s">
        <v>143</v>
      </c>
      <c r="L253" s="38"/>
      <c r="M253" s="175" t="s">
        <v>5</v>
      </c>
      <c r="N253" s="176" t="s">
        <v>42</v>
      </c>
      <c r="O253" s="39"/>
      <c r="P253" s="177">
        <f>O253*H253</f>
        <v>0</v>
      </c>
      <c r="Q253" s="177">
        <v>3.1E-4</v>
      </c>
      <c r="R253" s="177">
        <f>Q253*H253</f>
        <v>1.0447E-3</v>
      </c>
      <c r="S253" s="177">
        <v>0</v>
      </c>
      <c r="T253" s="178">
        <f>S253*H253</f>
        <v>0</v>
      </c>
      <c r="AR253" s="21" t="s">
        <v>225</v>
      </c>
      <c r="AT253" s="21" t="s">
        <v>139</v>
      </c>
      <c r="AU253" s="21" t="s">
        <v>81</v>
      </c>
      <c r="AY253" s="21" t="s">
        <v>136</v>
      </c>
      <c r="BE253" s="179">
        <f>IF(N253="základní",J253,0)</f>
        <v>0</v>
      </c>
      <c r="BF253" s="179">
        <f>IF(N253="snížená",J253,0)</f>
        <v>0</v>
      </c>
      <c r="BG253" s="179">
        <f>IF(N253="zákl. přenesená",J253,0)</f>
        <v>0</v>
      </c>
      <c r="BH253" s="179">
        <f>IF(N253="sníž. přenesená",J253,0)</f>
        <v>0</v>
      </c>
      <c r="BI253" s="179">
        <f>IF(N253="nulová",J253,0)</f>
        <v>0</v>
      </c>
      <c r="BJ253" s="21" t="s">
        <v>79</v>
      </c>
      <c r="BK253" s="179">
        <f>ROUND(I253*H253,2)</f>
        <v>0</v>
      </c>
      <c r="BL253" s="21" t="s">
        <v>225</v>
      </c>
      <c r="BM253" s="21" t="s">
        <v>578</v>
      </c>
    </row>
    <row r="254" spans="2:65" s="11" customFormat="1" ht="12">
      <c r="B254" s="180"/>
      <c r="D254" s="189" t="s">
        <v>146</v>
      </c>
      <c r="E254" s="190" t="s">
        <v>5</v>
      </c>
      <c r="F254" s="191" t="s">
        <v>579</v>
      </c>
      <c r="H254" s="192">
        <v>3.37</v>
      </c>
      <c r="I254" s="185"/>
      <c r="L254" s="180"/>
      <c r="M254" s="186"/>
      <c r="N254" s="187"/>
      <c r="O254" s="187"/>
      <c r="P254" s="187"/>
      <c r="Q254" s="187"/>
      <c r="R254" s="187"/>
      <c r="S254" s="187"/>
      <c r="T254" s="188"/>
      <c r="AT254" s="182" t="s">
        <v>146</v>
      </c>
      <c r="AU254" s="182" t="s">
        <v>81</v>
      </c>
      <c r="AV254" s="11" t="s">
        <v>81</v>
      </c>
      <c r="AW254" s="11" t="s">
        <v>35</v>
      </c>
      <c r="AX254" s="11" t="s">
        <v>79</v>
      </c>
      <c r="AY254" s="182" t="s">
        <v>136</v>
      </c>
    </row>
    <row r="255" spans="2:65" s="1" customFormat="1" ht="31.5" customHeight="1">
      <c r="B255" s="167"/>
      <c r="C255" s="168" t="s">
        <v>580</v>
      </c>
      <c r="D255" s="168" t="s">
        <v>139</v>
      </c>
      <c r="E255" s="169" t="s">
        <v>581</v>
      </c>
      <c r="F255" s="170" t="s">
        <v>582</v>
      </c>
      <c r="G255" s="171" t="s">
        <v>289</v>
      </c>
      <c r="H255" s="203"/>
      <c r="I255" s="173"/>
      <c r="J255" s="174">
        <f>ROUND(I255*H255,2)</f>
        <v>0</v>
      </c>
      <c r="K255" s="170" t="s">
        <v>143</v>
      </c>
      <c r="L255" s="38"/>
      <c r="M255" s="175" t="s">
        <v>5</v>
      </c>
      <c r="N255" s="176" t="s">
        <v>42</v>
      </c>
      <c r="O255" s="39"/>
      <c r="P255" s="177">
        <f>O255*H255</f>
        <v>0</v>
      </c>
      <c r="Q255" s="177">
        <v>0</v>
      </c>
      <c r="R255" s="177">
        <f>Q255*H255</f>
        <v>0</v>
      </c>
      <c r="S255" s="177">
        <v>0</v>
      </c>
      <c r="T255" s="178">
        <f>S255*H255</f>
        <v>0</v>
      </c>
      <c r="AR255" s="21" t="s">
        <v>225</v>
      </c>
      <c r="AT255" s="21" t="s">
        <v>139</v>
      </c>
      <c r="AU255" s="21" t="s">
        <v>81</v>
      </c>
      <c r="AY255" s="21" t="s">
        <v>136</v>
      </c>
      <c r="BE255" s="179">
        <f>IF(N255="základní",J255,0)</f>
        <v>0</v>
      </c>
      <c r="BF255" s="179">
        <f>IF(N255="snížená",J255,0)</f>
        <v>0</v>
      </c>
      <c r="BG255" s="179">
        <f>IF(N255="zákl. přenesená",J255,0)</f>
        <v>0</v>
      </c>
      <c r="BH255" s="179">
        <f>IF(N255="sníž. přenesená",J255,0)</f>
        <v>0</v>
      </c>
      <c r="BI255" s="179">
        <f>IF(N255="nulová",J255,0)</f>
        <v>0</v>
      </c>
      <c r="BJ255" s="21" t="s">
        <v>79</v>
      </c>
      <c r="BK255" s="179">
        <f>ROUND(I255*H255,2)</f>
        <v>0</v>
      </c>
      <c r="BL255" s="21" t="s">
        <v>225</v>
      </c>
      <c r="BM255" s="21" t="s">
        <v>583</v>
      </c>
    </row>
    <row r="256" spans="2:65" s="10" customFormat="1" ht="29.85" customHeight="1">
      <c r="B256" s="153"/>
      <c r="D256" s="164" t="s">
        <v>70</v>
      </c>
      <c r="E256" s="165" t="s">
        <v>584</v>
      </c>
      <c r="F256" s="165" t="s">
        <v>585</v>
      </c>
      <c r="I256" s="156"/>
      <c r="J256" s="166">
        <f>BK256</f>
        <v>0</v>
      </c>
      <c r="L256" s="153"/>
      <c r="M256" s="158"/>
      <c r="N256" s="159"/>
      <c r="O256" s="159"/>
      <c r="P256" s="160">
        <f>P257</f>
        <v>0</v>
      </c>
      <c r="Q256" s="159"/>
      <c r="R256" s="160">
        <f>R257</f>
        <v>2.2499999999999999E-4</v>
      </c>
      <c r="S256" s="159"/>
      <c r="T256" s="161">
        <f>T257</f>
        <v>0</v>
      </c>
      <c r="AR256" s="154" t="s">
        <v>81</v>
      </c>
      <c r="AT256" s="162" t="s">
        <v>70</v>
      </c>
      <c r="AU256" s="162" t="s">
        <v>79</v>
      </c>
      <c r="AY256" s="154" t="s">
        <v>136</v>
      </c>
      <c r="BK256" s="163">
        <f>BK257</f>
        <v>0</v>
      </c>
    </row>
    <row r="257" spans="2:65" s="1" customFormat="1" ht="31.5" customHeight="1">
      <c r="B257" s="167"/>
      <c r="C257" s="168" t="s">
        <v>586</v>
      </c>
      <c r="D257" s="168" t="s">
        <v>139</v>
      </c>
      <c r="E257" s="169" t="s">
        <v>587</v>
      </c>
      <c r="F257" s="170" t="s">
        <v>588</v>
      </c>
      <c r="G257" s="171" t="s">
        <v>160</v>
      </c>
      <c r="H257" s="172">
        <v>7.5</v>
      </c>
      <c r="I257" s="173"/>
      <c r="J257" s="174">
        <f>ROUND(I257*H257,2)</f>
        <v>0</v>
      </c>
      <c r="K257" s="170" t="s">
        <v>143</v>
      </c>
      <c r="L257" s="38"/>
      <c r="M257" s="175" t="s">
        <v>5</v>
      </c>
      <c r="N257" s="176" t="s">
        <v>42</v>
      </c>
      <c r="O257" s="39"/>
      <c r="P257" s="177">
        <f>O257*H257</f>
        <v>0</v>
      </c>
      <c r="Q257" s="177">
        <v>3.0000000000000001E-5</v>
      </c>
      <c r="R257" s="177">
        <f>Q257*H257</f>
        <v>2.2499999999999999E-4</v>
      </c>
      <c r="S257" s="177">
        <v>0</v>
      </c>
      <c r="T257" s="178">
        <f>S257*H257</f>
        <v>0</v>
      </c>
      <c r="AR257" s="21" t="s">
        <v>225</v>
      </c>
      <c r="AT257" s="21" t="s">
        <v>139</v>
      </c>
      <c r="AU257" s="21" t="s">
        <v>81</v>
      </c>
      <c r="AY257" s="21" t="s">
        <v>136</v>
      </c>
      <c r="BE257" s="179">
        <f>IF(N257="základní",J257,0)</f>
        <v>0</v>
      </c>
      <c r="BF257" s="179">
        <f>IF(N257="snížená",J257,0)</f>
        <v>0</v>
      </c>
      <c r="BG257" s="179">
        <f>IF(N257="zákl. přenesená",J257,0)</f>
        <v>0</v>
      </c>
      <c r="BH257" s="179">
        <f>IF(N257="sníž. přenesená",J257,0)</f>
        <v>0</v>
      </c>
      <c r="BI257" s="179">
        <f>IF(N257="nulová",J257,0)</f>
        <v>0</v>
      </c>
      <c r="BJ257" s="21" t="s">
        <v>79</v>
      </c>
      <c r="BK257" s="179">
        <f>ROUND(I257*H257,2)</f>
        <v>0</v>
      </c>
      <c r="BL257" s="21" t="s">
        <v>225</v>
      </c>
      <c r="BM257" s="21" t="s">
        <v>589</v>
      </c>
    </row>
    <row r="258" spans="2:65" s="10" customFormat="1" ht="29.85" customHeight="1">
      <c r="B258" s="153"/>
      <c r="D258" s="164" t="s">
        <v>70</v>
      </c>
      <c r="E258" s="165" t="s">
        <v>590</v>
      </c>
      <c r="F258" s="165" t="s">
        <v>591</v>
      </c>
      <c r="I258" s="156"/>
      <c r="J258" s="166">
        <f>BK258</f>
        <v>0</v>
      </c>
      <c r="L258" s="153"/>
      <c r="M258" s="158"/>
      <c r="N258" s="159"/>
      <c r="O258" s="159"/>
      <c r="P258" s="160">
        <f>SUM(P259:P266)</f>
        <v>0</v>
      </c>
      <c r="Q258" s="159"/>
      <c r="R258" s="160">
        <f>SUM(R259:R266)</f>
        <v>5.6596199999999999E-2</v>
      </c>
      <c r="S258" s="159"/>
      <c r="T258" s="161">
        <f>SUM(T259:T266)</f>
        <v>7.9022099999999998E-3</v>
      </c>
      <c r="AR258" s="154" t="s">
        <v>81</v>
      </c>
      <c r="AT258" s="162" t="s">
        <v>70</v>
      </c>
      <c r="AU258" s="162" t="s">
        <v>79</v>
      </c>
      <c r="AY258" s="154" t="s">
        <v>136</v>
      </c>
      <c r="BK258" s="163">
        <f>SUM(BK259:BK266)</f>
        <v>0</v>
      </c>
    </row>
    <row r="259" spans="2:65" s="1" customFormat="1" ht="22.5" customHeight="1">
      <c r="B259" s="167"/>
      <c r="C259" s="168" t="s">
        <v>592</v>
      </c>
      <c r="D259" s="168" t="s">
        <v>139</v>
      </c>
      <c r="E259" s="169" t="s">
        <v>593</v>
      </c>
      <c r="F259" s="170" t="s">
        <v>594</v>
      </c>
      <c r="G259" s="171" t="s">
        <v>142</v>
      </c>
      <c r="H259" s="172">
        <v>25.491</v>
      </c>
      <c r="I259" s="173"/>
      <c r="J259" s="174">
        <f>ROUND(I259*H259,2)</f>
        <v>0</v>
      </c>
      <c r="K259" s="170" t="s">
        <v>143</v>
      </c>
      <c r="L259" s="38"/>
      <c r="M259" s="175" t="s">
        <v>5</v>
      </c>
      <c r="N259" s="176" t="s">
        <v>42</v>
      </c>
      <c r="O259" s="39"/>
      <c r="P259" s="177">
        <f>O259*H259</f>
        <v>0</v>
      </c>
      <c r="Q259" s="177">
        <v>1E-3</v>
      </c>
      <c r="R259" s="177">
        <f>Q259*H259</f>
        <v>2.5491E-2</v>
      </c>
      <c r="S259" s="177">
        <v>3.1E-4</v>
      </c>
      <c r="T259" s="178">
        <f>S259*H259</f>
        <v>7.9022099999999998E-3</v>
      </c>
      <c r="AR259" s="21" t="s">
        <v>225</v>
      </c>
      <c r="AT259" s="21" t="s">
        <v>139</v>
      </c>
      <c r="AU259" s="21" t="s">
        <v>81</v>
      </c>
      <c r="AY259" s="21" t="s">
        <v>136</v>
      </c>
      <c r="BE259" s="179">
        <f>IF(N259="základní",J259,0)</f>
        <v>0</v>
      </c>
      <c r="BF259" s="179">
        <f>IF(N259="snížená",J259,0)</f>
        <v>0</v>
      </c>
      <c r="BG259" s="179">
        <f>IF(N259="zákl. přenesená",J259,0)</f>
        <v>0</v>
      </c>
      <c r="BH259" s="179">
        <f>IF(N259="sníž. přenesená",J259,0)</f>
        <v>0</v>
      </c>
      <c r="BI259" s="179">
        <f>IF(N259="nulová",J259,0)</f>
        <v>0</v>
      </c>
      <c r="BJ259" s="21" t="s">
        <v>79</v>
      </c>
      <c r="BK259" s="179">
        <f>ROUND(I259*H259,2)</f>
        <v>0</v>
      </c>
      <c r="BL259" s="21" t="s">
        <v>225</v>
      </c>
      <c r="BM259" s="21" t="s">
        <v>595</v>
      </c>
    </row>
    <row r="260" spans="2:65" s="11" customFormat="1" ht="12">
      <c r="B260" s="180"/>
      <c r="D260" s="189" t="s">
        <v>146</v>
      </c>
      <c r="E260" s="190" t="s">
        <v>5</v>
      </c>
      <c r="F260" s="191" t="s">
        <v>596</v>
      </c>
      <c r="H260" s="192">
        <v>25.491</v>
      </c>
      <c r="I260" s="185"/>
      <c r="L260" s="180"/>
      <c r="M260" s="186"/>
      <c r="N260" s="187"/>
      <c r="O260" s="187"/>
      <c r="P260" s="187"/>
      <c r="Q260" s="187"/>
      <c r="R260" s="187"/>
      <c r="S260" s="187"/>
      <c r="T260" s="188"/>
      <c r="AT260" s="182" t="s">
        <v>146</v>
      </c>
      <c r="AU260" s="182" t="s">
        <v>81</v>
      </c>
      <c r="AV260" s="11" t="s">
        <v>81</v>
      </c>
      <c r="AW260" s="11" t="s">
        <v>35</v>
      </c>
      <c r="AX260" s="11" t="s">
        <v>79</v>
      </c>
      <c r="AY260" s="182" t="s">
        <v>136</v>
      </c>
    </row>
    <row r="261" spans="2:65" s="1" customFormat="1" ht="22.5" customHeight="1">
      <c r="B261" s="167"/>
      <c r="C261" s="168" t="s">
        <v>597</v>
      </c>
      <c r="D261" s="168" t="s">
        <v>139</v>
      </c>
      <c r="E261" s="169" t="s">
        <v>598</v>
      </c>
      <c r="F261" s="170" t="s">
        <v>599</v>
      </c>
      <c r="G261" s="171" t="s">
        <v>142</v>
      </c>
      <c r="H261" s="172">
        <v>63.48</v>
      </c>
      <c r="I261" s="173"/>
      <c r="J261" s="174">
        <f>ROUND(I261*H261,2)</f>
        <v>0</v>
      </c>
      <c r="K261" s="170" t="s">
        <v>143</v>
      </c>
      <c r="L261" s="38"/>
      <c r="M261" s="175" t="s">
        <v>5</v>
      </c>
      <c r="N261" s="176" t="s">
        <v>42</v>
      </c>
      <c r="O261" s="39"/>
      <c r="P261" s="177">
        <f>O261*H261</f>
        <v>0</v>
      </c>
      <c r="Q261" s="177">
        <v>2.0000000000000001E-4</v>
      </c>
      <c r="R261" s="177">
        <f>Q261*H261</f>
        <v>1.2696000000000001E-2</v>
      </c>
      <c r="S261" s="177">
        <v>0</v>
      </c>
      <c r="T261" s="178">
        <f>S261*H261</f>
        <v>0</v>
      </c>
      <c r="AR261" s="21" t="s">
        <v>225</v>
      </c>
      <c r="AT261" s="21" t="s">
        <v>139</v>
      </c>
      <c r="AU261" s="21" t="s">
        <v>81</v>
      </c>
      <c r="AY261" s="21" t="s">
        <v>136</v>
      </c>
      <c r="BE261" s="179">
        <f>IF(N261="základní",J261,0)</f>
        <v>0</v>
      </c>
      <c r="BF261" s="179">
        <f>IF(N261="snížená",J261,0)</f>
        <v>0</v>
      </c>
      <c r="BG261" s="179">
        <f>IF(N261="zákl. přenesená",J261,0)</f>
        <v>0</v>
      </c>
      <c r="BH261" s="179">
        <f>IF(N261="sníž. přenesená",J261,0)</f>
        <v>0</v>
      </c>
      <c r="BI261" s="179">
        <f>IF(N261="nulová",J261,0)</f>
        <v>0</v>
      </c>
      <c r="BJ261" s="21" t="s">
        <v>79</v>
      </c>
      <c r="BK261" s="179">
        <f>ROUND(I261*H261,2)</f>
        <v>0</v>
      </c>
      <c r="BL261" s="21" t="s">
        <v>225</v>
      </c>
      <c r="BM261" s="21" t="s">
        <v>600</v>
      </c>
    </row>
    <row r="262" spans="2:65" s="11" customFormat="1" ht="12">
      <c r="B262" s="180"/>
      <c r="D262" s="181" t="s">
        <v>146</v>
      </c>
      <c r="E262" s="182" t="s">
        <v>5</v>
      </c>
      <c r="F262" s="183" t="s">
        <v>601</v>
      </c>
      <c r="H262" s="184">
        <v>25.491</v>
      </c>
      <c r="I262" s="185"/>
      <c r="L262" s="180"/>
      <c r="M262" s="186"/>
      <c r="N262" s="187"/>
      <c r="O262" s="187"/>
      <c r="P262" s="187"/>
      <c r="Q262" s="187"/>
      <c r="R262" s="187"/>
      <c r="S262" s="187"/>
      <c r="T262" s="188"/>
      <c r="AT262" s="182" t="s">
        <v>146</v>
      </c>
      <c r="AU262" s="182" t="s">
        <v>81</v>
      </c>
      <c r="AV262" s="11" t="s">
        <v>81</v>
      </c>
      <c r="AW262" s="11" t="s">
        <v>35</v>
      </c>
      <c r="AX262" s="11" t="s">
        <v>71</v>
      </c>
      <c r="AY262" s="182" t="s">
        <v>136</v>
      </c>
    </row>
    <row r="263" spans="2:65" s="11" customFormat="1" ht="12">
      <c r="B263" s="180"/>
      <c r="D263" s="181" t="s">
        <v>146</v>
      </c>
      <c r="E263" s="182" t="s">
        <v>5</v>
      </c>
      <c r="F263" s="183" t="s">
        <v>602</v>
      </c>
      <c r="H263" s="184">
        <v>19.488</v>
      </c>
      <c r="I263" s="185"/>
      <c r="L263" s="180"/>
      <c r="M263" s="186"/>
      <c r="N263" s="187"/>
      <c r="O263" s="187"/>
      <c r="P263" s="187"/>
      <c r="Q263" s="187"/>
      <c r="R263" s="187"/>
      <c r="S263" s="187"/>
      <c r="T263" s="188"/>
      <c r="AT263" s="182" t="s">
        <v>146</v>
      </c>
      <c r="AU263" s="182" t="s">
        <v>81</v>
      </c>
      <c r="AV263" s="11" t="s">
        <v>81</v>
      </c>
      <c r="AW263" s="11" t="s">
        <v>35</v>
      </c>
      <c r="AX263" s="11" t="s">
        <v>71</v>
      </c>
      <c r="AY263" s="182" t="s">
        <v>136</v>
      </c>
    </row>
    <row r="264" spans="2:65" s="11" customFormat="1" ht="12">
      <c r="B264" s="180"/>
      <c r="D264" s="181" t="s">
        <v>146</v>
      </c>
      <c r="E264" s="182" t="s">
        <v>5</v>
      </c>
      <c r="F264" s="183" t="s">
        <v>603</v>
      </c>
      <c r="H264" s="184">
        <v>13.601000000000001</v>
      </c>
      <c r="I264" s="185"/>
      <c r="L264" s="180"/>
      <c r="M264" s="186"/>
      <c r="N264" s="187"/>
      <c r="O264" s="187"/>
      <c r="P264" s="187"/>
      <c r="Q264" s="187"/>
      <c r="R264" s="187"/>
      <c r="S264" s="187"/>
      <c r="T264" s="188"/>
      <c r="AT264" s="182" t="s">
        <v>146</v>
      </c>
      <c r="AU264" s="182" t="s">
        <v>81</v>
      </c>
      <c r="AV264" s="11" t="s">
        <v>81</v>
      </c>
      <c r="AW264" s="11" t="s">
        <v>35</v>
      </c>
      <c r="AX264" s="11" t="s">
        <v>71</v>
      </c>
      <c r="AY264" s="182" t="s">
        <v>136</v>
      </c>
    </row>
    <row r="265" spans="2:65" s="11" customFormat="1" ht="12">
      <c r="B265" s="180"/>
      <c r="D265" s="189" t="s">
        <v>146</v>
      </c>
      <c r="E265" s="190" t="s">
        <v>5</v>
      </c>
      <c r="F265" s="191" t="s">
        <v>466</v>
      </c>
      <c r="H265" s="192">
        <v>4.9000000000000004</v>
      </c>
      <c r="I265" s="185"/>
      <c r="L265" s="180"/>
      <c r="M265" s="186"/>
      <c r="N265" s="187"/>
      <c r="O265" s="187"/>
      <c r="P265" s="187"/>
      <c r="Q265" s="187"/>
      <c r="R265" s="187"/>
      <c r="S265" s="187"/>
      <c r="T265" s="188"/>
      <c r="AT265" s="182" t="s">
        <v>146</v>
      </c>
      <c r="AU265" s="182" t="s">
        <v>81</v>
      </c>
      <c r="AV265" s="11" t="s">
        <v>81</v>
      </c>
      <c r="AW265" s="11" t="s">
        <v>35</v>
      </c>
      <c r="AX265" s="11" t="s">
        <v>71</v>
      </c>
      <c r="AY265" s="182" t="s">
        <v>136</v>
      </c>
    </row>
    <row r="266" spans="2:65" s="1" customFormat="1" ht="31.5" customHeight="1">
      <c r="B266" s="167"/>
      <c r="C266" s="168" t="s">
        <v>604</v>
      </c>
      <c r="D266" s="168" t="s">
        <v>139</v>
      </c>
      <c r="E266" s="169" t="s">
        <v>605</v>
      </c>
      <c r="F266" s="170" t="s">
        <v>606</v>
      </c>
      <c r="G266" s="171" t="s">
        <v>142</v>
      </c>
      <c r="H266" s="172">
        <v>63.48</v>
      </c>
      <c r="I266" s="173"/>
      <c r="J266" s="174">
        <f>ROUND(I266*H266,2)</f>
        <v>0</v>
      </c>
      <c r="K266" s="170" t="s">
        <v>143</v>
      </c>
      <c r="L266" s="38"/>
      <c r="M266" s="175" t="s">
        <v>5</v>
      </c>
      <c r="N266" s="176" t="s">
        <v>42</v>
      </c>
      <c r="O266" s="39"/>
      <c r="P266" s="177">
        <f>O266*H266</f>
        <v>0</v>
      </c>
      <c r="Q266" s="177">
        <v>2.9E-4</v>
      </c>
      <c r="R266" s="177">
        <f>Q266*H266</f>
        <v>1.8409200000000001E-2</v>
      </c>
      <c r="S266" s="177">
        <v>0</v>
      </c>
      <c r="T266" s="178">
        <f>S266*H266</f>
        <v>0</v>
      </c>
      <c r="AR266" s="21" t="s">
        <v>225</v>
      </c>
      <c r="AT266" s="21" t="s">
        <v>139</v>
      </c>
      <c r="AU266" s="21" t="s">
        <v>81</v>
      </c>
      <c r="AY266" s="21" t="s">
        <v>136</v>
      </c>
      <c r="BE266" s="179">
        <f>IF(N266="základní",J266,0)</f>
        <v>0</v>
      </c>
      <c r="BF266" s="179">
        <f>IF(N266="snížená",J266,0)</f>
        <v>0</v>
      </c>
      <c r="BG266" s="179">
        <f>IF(N266="zákl. přenesená",J266,0)</f>
        <v>0</v>
      </c>
      <c r="BH266" s="179">
        <f>IF(N266="sníž. přenesená",J266,0)</f>
        <v>0</v>
      </c>
      <c r="BI266" s="179">
        <f>IF(N266="nulová",J266,0)</f>
        <v>0</v>
      </c>
      <c r="BJ266" s="21" t="s">
        <v>79</v>
      </c>
      <c r="BK266" s="179">
        <f>ROUND(I266*H266,2)</f>
        <v>0</v>
      </c>
      <c r="BL266" s="21" t="s">
        <v>225</v>
      </c>
      <c r="BM266" s="21" t="s">
        <v>607</v>
      </c>
    </row>
    <row r="267" spans="2:65" s="10" customFormat="1" ht="37.35" customHeight="1">
      <c r="B267" s="153"/>
      <c r="D267" s="154" t="s">
        <v>70</v>
      </c>
      <c r="E267" s="155" t="s">
        <v>275</v>
      </c>
      <c r="F267" s="155" t="s">
        <v>608</v>
      </c>
      <c r="I267" s="156"/>
      <c r="J267" s="157">
        <f>BK267</f>
        <v>0</v>
      </c>
      <c r="L267" s="153"/>
      <c r="M267" s="158"/>
      <c r="N267" s="159"/>
      <c r="O267" s="159"/>
      <c r="P267" s="160">
        <f>P268+P295</f>
        <v>0</v>
      </c>
      <c r="Q267" s="159"/>
      <c r="R267" s="160">
        <f>R268+R295</f>
        <v>0</v>
      </c>
      <c r="S267" s="159"/>
      <c r="T267" s="161">
        <f>T268+T295</f>
        <v>0</v>
      </c>
      <c r="AR267" s="154" t="s">
        <v>137</v>
      </c>
      <c r="AT267" s="162" t="s">
        <v>70</v>
      </c>
      <c r="AU267" s="162" t="s">
        <v>71</v>
      </c>
      <c r="AY267" s="154" t="s">
        <v>136</v>
      </c>
      <c r="BK267" s="163">
        <f>BK268+BK295</f>
        <v>0</v>
      </c>
    </row>
    <row r="268" spans="2:65" s="10" customFormat="1" ht="19.95" customHeight="1">
      <c r="B268" s="153"/>
      <c r="D268" s="164" t="s">
        <v>70</v>
      </c>
      <c r="E268" s="165" t="s">
        <v>609</v>
      </c>
      <c r="F268" s="165" t="s">
        <v>610</v>
      </c>
      <c r="I268" s="156"/>
      <c r="J268" s="166">
        <f>BK268</f>
        <v>0</v>
      </c>
      <c r="L268" s="153"/>
      <c r="M268" s="158"/>
      <c r="N268" s="159"/>
      <c r="O268" s="159"/>
      <c r="P268" s="160">
        <f>SUM(P269:P294)</f>
        <v>0</v>
      </c>
      <c r="Q268" s="159"/>
      <c r="R268" s="160">
        <f>SUM(R269:R294)</f>
        <v>0</v>
      </c>
      <c r="S268" s="159"/>
      <c r="T268" s="161">
        <f>SUM(T269:T294)</f>
        <v>0</v>
      </c>
      <c r="AR268" s="154" t="s">
        <v>137</v>
      </c>
      <c r="AT268" s="162" t="s">
        <v>70</v>
      </c>
      <c r="AU268" s="162" t="s">
        <v>79</v>
      </c>
      <c r="AY268" s="154" t="s">
        <v>136</v>
      </c>
      <c r="BK268" s="163">
        <f>SUM(BK269:BK294)</f>
        <v>0</v>
      </c>
    </row>
    <row r="269" spans="2:65" s="1" customFormat="1" ht="22.5" customHeight="1">
      <c r="B269" s="167"/>
      <c r="C269" s="193" t="s">
        <v>611</v>
      </c>
      <c r="D269" s="193" t="s">
        <v>275</v>
      </c>
      <c r="E269" s="194" t="s">
        <v>137</v>
      </c>
      <c r="F269" s="195" t="s">
        <v>612</v>
      </c>
      <c r="G269" s="196" t="s">
        <v>160</v>
      </c>
      <c r="H269" s="197">
        <v>30</v>
      </c>
      <c r="I269" s="198"/>
      <c r="J269" s="199">
        <f t="shared" ref="J269:J294" si="40">ROUND(I269*H269,2)</f>
        <v>0</v>
      </c>
      <c r="K269" s="195" t="s">
        <v>613</v>
      </c>
      <c r="L269" s="200"/>
      <c r="M269" s="201" t="s">
        <v>5</v>
      </c>
      <c r="N269" s="202" t="s">
        <v>42</v>
      </c>
      <c r="O269" s="39"/>
      <c r="P269" s="177">
        <f t="shared" ref="P269:P294" si="41">O269*H269</f>
        <v>0</v>
      </c>
      <c r="Q269" s="177">
        <v>0</v>
      </c>
      <c r="R269" s="177">
        <f t="shared" ref="R269:R294" si="42">Q269*H269</f>
        <v>0</v>
      </c>
      <c r="S269" s="177">
        <v>0</v>
      </c>
      <c r="T269" s="178">
        <f t="shared" ref="T269:T294" si="43">S269*H269</f>
        <v>0</v>
      </c>
      <c r="AR269" s="21" t="s">
        <v>614</v>
      </c>
      <c r="AT269" s="21" t="s">
        <v>275</v>
      </c>
      <c r="AU269" s="21" t="s">
        <v>81</v>
      </c>
      <c r="AY269" s="21" t="s">
        <v>136</v>
      </c>
      <c r="BE269" s="179">
        <f t="shared" ref="BE269:BE294" si="44">IF(N269="základní",J269,0)</f>
        <v>0</v>
      </c>
      <c r="BF269" s="179">
        <f t="shared" ref="BF269:BF294" si="45">IF(N269="snížená",J269,0)</f>
        <v>0</v>
      </c>
      <c r="BG269" s="179">
        <f t="shared" ref="BG269:BG294" si="46">IF(N269="zákl. přenesená",J269,0)</f>
        <v>0</v>
      </c>
      <c r="BH269" s="179">
        <f t="shared" ref="BH269:BH294" si="47">IF(N269="sníž. přenesená",J269,0)</f>
        <v>0</v>
      </c>
      <c r="BI269" s="179">
        <f t="shared" ref="BI269:BI294" si="48">IF(N269="nulová",J269,0)</f>
        <v>0</v>
      </c>
      <c r="BJ269" s="21" t="s">
        <v>79</v>
      </c>
      <c r="BK269" s="179">
        <f t="shared" ref="BK269:BK294" si="49">ROUND(I269*H269,2)</f>
        <v>0</v>
      </c>
      <c r="BL269" s="21" t="s">
        <v>387</v>
      </c>
      <c r="BM269" s="21" t="s">
        <v>615</v>
      </c>
    </row>
    <row r="270" spans="2:65" s="1" customFormat="1" ht="22.5" customHeight="1">
      <c r="B270" s="167"/>
      <c r="C270" s="193" t="s">
        <v>616</v>
      </c>
      <c r="D270" s="193" t="s">
        <v>275</v>
      </c>
      <c r="E270" s="194" t="s">
        <v>144</v>
      </c>
      <c r="F270" s="195" t="s">
        <v>617</v>
      </c>
      <c r="G270" s="196" t="s">
        <v>618</v>
      </c>
      <c r="H270" s="197">
        <v>1</v>
      </c>
      <c r="I270" s="198"/>
      <c r="J270" s="199">
        <f t="shared" si="40"/>
        <v>0</v>
      </c>
      <c r="K270" s="195" t="s">
        <v>613</v>
      </c>
      <c r="L270" s="200"/>
      <c r="M270" s="201" t="s">
        <v>5</v>
      </c>
      <c r="N270" s="202" t="s">
        <v>42</v>
      </c>
      <c r="O270" s="39"/>
      <c r="P270" s="177">
        <f t="shared" si="41"/>
        <v>0</v>
      </c>
      <c r="Q270" s="177">
        <v>0</v>
      </c>
      <c r="R270" s="177">
        <f t="shared" si="42"/>
        <v>0</v>
      </c>
      <c r="S270" s="177">
        <v>0</v>
      </c>
      <c r="T270" s="178">
        <f t="shared" si="43"/>
        <v>0</v>
      </c>
      <c r="AR270" s="21" t="s">
        <v>614</v>
      </c>
      <c r="AT270" s="21" t="s">
        <v>275</v>
      </c>
      <c r="AU270" s="21" t="s">
        <v>81</v>
      </c>
      <c r="AY270" s="21" t="s">
        <v>136</v>
      </c>
      <c r="BE270" s="179">
        <f t="shared" si="44"/>
        <v>0</v>
      </c>
      <c r="BF270" s="179">
        <f t="shared" si="45"/>
        <v>0</v>
      </c>
      <c r="BG270" s="179">
        <f t="shared" si="46"/>
        <v>0</v>
      </c>
      <c r="BH270" s="179">
        <f t="shared" si="47"/>
        <v>0</v>
      </c>
      <c r="BI270" s="179">
        <f t="shared" si="48"/>
        <v>0</v>
      </c>
      <c r="BJ270" s="21" t="s">
        <v>79</v>
      </c>
      <c r="BK270" s="179">
        <f t="shared" si="49"/>
        <v>0</v>
      </c>
      <c r="BL270" s="21" t="s">
        <v>387</v>
      </c>
      <c r="BM270" s="21" t="s">
        <v>619</v>
      </c>
    </row>
    <row r="271" spans="2:65" s="1" customFormat="1" ht="22.5" customHeight="1">
      <c r="B271" s="167"/>
      <c r="C271" s="193" t="s">
        <v>620</v>
      </c>
      <c r="D271" s="193" t="s">
        <v>275</v>
      </c>
      <c r="E271" s="194" t="s">
        <v>169</v>
      </c>
      <c r="F271" s="195" t="s">
        <v>621</v>
      </c>
      <c r="G271" s="196" t="s">
        <v>618</v>
      </c>
      <c r="H271" s="197">
        <v>1</v>
      </c>
      <c r="I271" s="198"/>
      <c r="J271" s="199">
        <f t="shared" si="40"/>
        <v>0</v>
      </c>
      <c r="K271" s="195" t="s">
        <v>613</v>
      </c>
      <c r="L271" s="200"/>
      <c r="M271" s="201" t="s">
        <v>5</v>
      </c>
      <c r="N271" s="202" t="s">
        <v>42</v>
      </c>
      <c r="O271" s="39"/>
      <c r="P271" s="177">
        <f t="shared" si="41"/>
        <v>0</v>
      </c>
      <c r="Q271" s="177">
        <v>0</v>
      </c>
      <c r="R271" s="177">
        <f t="shared" si="42"/>
        <v>0</v>
      </c>
      <c r="S271" s="177">
        <v>0</v>
      </c>
      <c r="T271" s="178">
        <f t="shared" si="43"/>
        <v>0</v>
      </c>
      <c r="AR271" s="21" t="s">
        <v>614</v>
      </c>
      <c r="AT271" s="21" t="s">
        <v>275</v>
      </c>
      <c r="AU271" s="21" t="s">
        <v>81</v>
      </c>
      <c r="AY271" s="21" t="s">
        <v>136</v>
      </c>
      <c r="BE271" s="179">
        <f t="shared" si="44"/>
        <v>0</v>
      </c>
      <c r="BF271" s="179">
        <f t="shared" si="45"/>
        <v>0</v>
      </c>
      <c r="BG271" s="179">
        <f t="shared" si="46"/>
        <v>0</v>
      </c>
      <c r="BH271" s="179">
        <f t="shared" si="47"/>
        <v>0</v>
      </c>
      <c r="BI271" s="179">
        <f t="shared" si="48"/>
        <v>0</v>
      </c>
      <c r="BJ271" s="21" t="s">
        <v>79</v>
      </c>
      <c r="BK271" s="179">
        <f t="shared" si="49"/>
        <v>0</v>
      </c>
      <c r="BL271" s="21" t="s">
        <v>387</v>
      </c>
      <c r="BM271" s="21" t="s">
        <v>622</v>
      </c>
    </row>
    <row r="272" spans="2:65" s="1" customFormat="1" ht="22.5" customHeight="1">
      <c r="B272" s="167"/>
      <c r="C272" s="193" t="s">
        <v>623</v>
      </c>
      <c r="D272" s="193" t="s">
        <v>275</v>
      </c>
      <c r="E272" s="194" t="s">
        <v>167</v>
      </c>
      <c r="F272" s="195" t="s">
        <v>624</v>
      </c>
      <c r="G272" s="196" t="s">
        <v>618</v>
      </c>
      <c r="H272" s="197">
        <v>7</v>
      </c>
      <c r="I272" s="198"/>
      <c r="J272" s="199">
        <f t="shared" si="40"/>
        <v>0</v>
      </c>
      <c r="K272" s="195" t="s">
        <v>613</v>
      </c>
      <c r="L272" s="200"/>
      <c r="M272" s="201" t="s">
        <v>5</v>
      </c>
      <c r="N272" s="202" t="s">
        <v>42</v>
      </c>
      <c r="O272" s="39"/>
      <c r="P272" s="177">
        <f t="shared" si="41"/>
        <v>0</v>
      </c>
      <c r="Q272" s="177">
        <v>0</v>
      </c>
      <c r="R272" s="177">
        <f t="shared" si="42"/>
        <v>0</v>
      </c>
      <c r="S272" s="177">
        <v>0</v>
      </c>
      <c r="T272" s="178">
        <f t="shared" si="43"/>
        <v>0</v>
      </c>
      <c r="AR272" s="21" t="s">
        <v>614</v>
      </c>
      <c r="AT272" s="21" t="s">
        <v>275</v>
      </c>
      <c r="AU272" s="21" t="s">
        <v>81</v>
      </c>
      <c r="AY272" s="21" t="s">
        <v>136</v>
      </c>
      <c r="BE272" s="179">
        <f t="shared" si="44"/>
        <v>0</v>
      </c>
      <c r="BF272" s="179">
        <f t="shared" si="45"/>
        <v>0</v>
      </c>
      <c r="BG272" s="179">
        <f t="shared" si="46"/>
        <v>0</v>
      </c>
      <c r="BH272" s="179">
        <f t="shared" si="47"/>
        <v>0</v>
      </c>
      <c r="BI272" s="179">
        <f t="shared" si="48"/>
        <v>0</v>
      </c>
      <c r="BJ272" s="21" t="s">
        <v>79</v>
      </c>
      <c r="BK272" s="179">
        <f t="shared" si="49"/>
        <v>0</v>
      </c>
      <c r="BL272" s="21" t="s">
        <v>387</v>
      </c>
      <c r="BM272" s="21" t="s">
        <v>625</v>
      </c>
    </row>
    <row r="273" spans="2:65" s="1" customFormat="1" ht="22.5" customHeight="1">
      <c r="B273" s="167"/>
      <c r="C273" s="193" t="s">
        <v>626</v>
      </c>
      <c r="D273" s="193" t="s">
        <v>275</v>
      </c>
      <c r="E273" s="194" t="s">
        <v>182</v>
      </c>
      <c r="F273" s="195" t="s">
        <v>627</v>
      </c>
      <c r="G273" s="196" t="s">
        <v>618</v>
      </c>
      <c r="H273" s="197">
        <v>5</v>
      </c>
      <c r="I273" s="198"/>
      <c r="J273" s="199">
        <f t="shared" si="40"/>
        <v>0</v>
      </c>
      <c r="K273" s="195" t="s">
        <v>613</v>
      </c>
      <c r="L273" s="200"/>
      <c r="M273" s="201" t="s">
        <v>5</v>
      </c>
      <c r="N273" s="202" t="s">
        <v>42</v>
      </c>
      <c r="O273" s="39"/>
      <c r="P273" s="177">
        <f t="shared" si="41"/>
        <v>0</v>
      </c>
      <c r="Q273" s="177">
        <v>0</v>
      </c>
      <c r="R273" s="177">
        <f t="shared" si="42"/>
        <v>0</v>
      </c>
      <c r="S273" s="177">
        <v>0</v>
      </c>
      <c r="T273" s="178">
        <f t="shared" si="43"/>
        <v>0</v>
      </c>
      <c r="AR273" s="21" t="s">
        <v>614</v>
      </c>
      <c r="AT273" s="21" t="s">
        <v>275</v>
      </c>
      <c r="AU273" s="21" t="s">
        <v>81</v>
      </c>
      <c r="AY273" s="21" t="s">
        <v>136</v>
      </c>
      <c r="BE273" s="179">
        <f t="shared" si="44"/>
        <v>0</v>
      </c>
      <c r="BF273" s="179">
        <f t="shared" si="45"/>
        <v>0</v>
      </c>
      <c r="BG273" s="179">
        <f t="shared" si="46"/>
        <v>0</v>
      </c>
      <c r="BH273" s="179">
        <f t="shared" si="47"/>
        <v>0</v>
      </c>
      <c r="BI273" s="179">
        <f t="shared" si="48"/>
        <v>0</v>
      </c>
      <c r="BJ273" s="21" t="s">
        <v>79</v>
      </c>
      <c r="BK273" s="179">
        <f t="shared" si="49"/>
        <v>0</v>
      </c>
      <c r="BL273" s="21" t="s">
        <v>387</v>
      </c>
      <c r="BM273" s="21" t="s">
        <v>628</v>
      </c>
    </row>
    <row r="274" spans="2:65" s="1" customFormat="1" ht="22.5" customHeight="1">
      <c r="B274" s="167"/>
      <c r="C274" s="193" t="s">
        <v>629</v>
      </c>
      <c r="D274" s="193" t="s">
        <v>275</v>
      </c>
      <c r="E274" s="194" t="s">
        <v>188</v>
      </c>
      <c r="F274" s="195" t="s">
        <v>630</v>
      </c>
      <c r="G274" s="196" t="s">
        <v>618</v>
      </c>
      <c r="H274" s="197">
        <v>2</v>
      </c>
      <c r="I274" s="198"/>
      <c r="J274" s="199">
        <f t="shared" si="40"/>
        <v>0</v>
      </c>
      <c r="K274" s="195" t="s">
        <v>613</v>
      </c>
      <c r="L274" s="200"/>
      <c r="M274" s="201" t="s">
        <v>5</v>
      </c>
      <c r="N274" s="202" t="s">
        <v>42</v>
      </c>
      <c r="O274" s="39"/>
      <c r="P274" s="177">
        <f t="shared" si="41"/>
        <v>0</v>
      </c>
      <c r="Q274" s="177">
        <v>0</v>
      </c>
      <c r="R274" s="177">
        <f t="shared" si="42"/>
        <v>0</v>
      </c>
      <c r="S274" s="177">
        <v>0</v>
      </c>
      <c r="T274" s="178">
        <f t="shared" si="43"/>
        <v>0</v>
      </c>
      <c r="AR274" s="21" t="s">
        <v>614</v>
      </c>
      <c r="AT274" s="21" t="s">
        <v>275</v>
      </c>
      <c r="AU274" s="21" t="s">
        <v>81</v>
      </c>
      <c r="AY274" s="21" t="s">
        <v>136</v>
      </c>
      <c r="BE274" s="179">
        <f t="shared" si="44"/>
        <v>0</v>
      </c>
      <c r="BF274" s="179">
        <f t="shared" si="45"/>
        <v>0</v>
      </c>
      <c r="BG274" s="179">
        <f t="shared" si="46"/>
        <v>0</v>
      </c>
      <c r="BH274" s="179">
        <f t="shared" si="47"/>
        <v>0</v>
      </c>
      <c r="BI274" s="179">
        <f t="shared" si="48"/>
        <v>0</v>
      </c>
      <c r="BJ274" s="21" t="s">
        <v>79</v>
      </c>
      <c r="BK274" s="179">
        <f t="shared" si="49"/>
        <v>0</v>
      </c>
      <c r="BL274" s="21" t="s">
        <v>387</v>
      </c>
      <c r="BM274" s="21" t="s">
        <v>631</v>
      </c>
    </row>
    <row r="275" spans="2:65" s="1" customFormat="1" ht="22.5" customHeight="1">
      <c r="B275" s="167"/>
      <c r="C275" s="193" t="s">
        <v>632</v>
      </c>
      <c r="D275" s="193" t="s">
        <v>275</v>
      </c>
      <c r="E275" s="194" t="s">
        <v>186</v>
      </c>
      <c r="F275" s="195" t="s">
        <v>633</v>
      </c>
      <c r="G275" s="196" t="s">
        <v>618</v>
      </c>
      <c r="H275" s="197">
        <v>6</v>
      </c>
      <c r="I275" s="198"/>
      <c r="J275" s="199">
        <f t="shared" si="40"/>
        <v>0</v>
      </c>
      <c r="K275" s="195" t="s">
        <v>613</v>
      </c>
      <c r="L275" s="200"/>
      <c r="M275" s="201" t="s">
        <v>5</v>
      </c>
      <c r="N275" s="202" t="s">
        <v>42</v>
      </c>
      <c r="O275" s="39"/>
      <c r="P275" s="177">
        <f t="shared" si="41"/>
        <v>0</v>
      </c>
      <c r="Q275" s="177">
        <v>0</v>
      </c>
      <c r="R275" s="177">
        <f t="shared" si="42"/>
        <v>0</v>
      </c>
      <c r="S275" s="177">
        <v>0</v>
      </c>
      <c r="T275" s="178">
        <f t="shared" si="43"/>
        <v>0</v>
      </c>
      <c r="AR275" s="21" t="s">
        <v>614</v>
      </c>
      <c r="AT275" s="21" t="s">
        <v>275</v>
      </c>
      <c r="AU275" s="21" t="s">
        <v>81</v>
      </c>
      <c r="AY275" s="21" t="s">
        <v>136</v>
      </c>
      <c r="BE275" s="179">
        <f t="shared" si="44"/>
        <v>0</v>
      </c>
      <c r="BF275" s="179">
        <f t="shared" si="45"/>
        <v>0</v>
      </c>
      <c r="BG275" s="179">
        <f t="shared" si="46"/>
        <v>0</v>
      </c>
      <c r="BH275" s="179">
        <f t="shared" si="47"/>
        <v>0</v>
      </c>
      <c r="BI275" s="179">
        <f t="shared" si="48"/>
        <v>0</v>
      </c>
      <c r="BJ275" s="21" t="s">
        <v>79</v>
      </c>
      <c r="BK275" s="179">
        <f t="shared" si="49"/>
        <v>0</v>
      </c>
      <c r="BL275" s="21" t="s">
        <v>387</v>
      </c>
      <c r="BM275" s="21" t="s">
        <v>634</v>
      </c>
    </row>
    <row r="276" spans="2:65" s="1" customFormat="1" ht="22.5" customHeight="1">
      <c r="B276" s="167"/>
      <c r="C276" s="193" t="s">
        <v>635</v>
      </c>
      <c r="D276" s="193" t="s">
        <v>275</v>
      </c>
      <c r="E276" s="194" t="s">
        <v>76</v>
      </c>
      <c r="F276" s="195" t="s">
        <v>636</v>
      </c>
      <c r="G276" s="196" t="s">
        <v>618</v>
      </c>
      <c r="H276" s="197">
        <v>2</v>
      </c>
      <c r="I276" s="198"/>
      <c r="J276" s="199">
        <f t="shared" si="40"/>
        <v>0</v>
      </c>
      <c r="K276" s="195" t="s">
        <v>613</v>
      </c>
      <c r="L276" s="200"/>
      <c r="M276" s="201" t="s">
        <v>5</v>
      </c>
      <c r="N276" s="202" t="s">
        <v>42</v>
      </c>
      <c r="O276" s="39"/>
      <c r="P276" s="177">
        <f t="shared" si="41"/>
        <v>0</v>
      </c>
      <c r="Q276" s="177">
        <v>0</v>
      </c>
      <c r="R276" s="177">
        <f t="shared" si="42"/>
        <v>0</v>
      </c>
      <c r="S276" s="177">
        <v>0</v>
      </c>
      <c r="T276" s="178">
        <f t="shared" si="43"/>
        <v>0</v>
      </c>
      <c r="AR276" s="21" t="s">
        <v>614</v>
      </c>
      <c r="AT276" s="21" t="s">
        <v>275</v>
      </c>
      <c r="AU276" s="21" t="s">
        <v>81</v>
      </c>
      <c r="AY276" s="21" t="s">
        <v>136</v>
      </c>
      <c r="BE276" s="179">
        <f t="shared" si="44"/>
        <v>0</v>
      </c>
      <c r="BF276" s="179">
        <f t="shared" si="45"/>
        <v>0</v>
      </c>
      <c r="BG276" s="179">
        <f t="shared" si="46"/>
        <v>0</v>
      </c>
      <c r="BH276" s="179">
        <f t="shared" si="47"/>
        <v>0</v>
      </c>
      <c r="BI276" s="179">
        <f t="shared" si="48"/>
        <v>0</v>
      </c>
      <c r="BJ276" s="21" t="s">
        <v>79</v>
      </c>
      <c r="BK276" s="179">
        <f t="shared" si="49"/>
        <v>0</v>
      </c>
      <c r="BL276" s="21" t="s">
        <v>387</v>
      </c>
      <c r="BM276" s="21" t="s">
        <v>637</v>
      </c>
    </row>
    <row r="277" spans="2:65" s="1" customFormat="1" ht="22.5" customHeight="1">
      <c r="B277" s="167"/>
      <c r="C277" s="193" t="s">
        <v>638</v>
      </c>
      <c r="D277" s="193" t="s">
        <v>275</v>
      </c>
      <c r="E277" s="194" t="s">
        <v>202</v>
      </c>
      <c r="F277" s="195" t="s">
        <v>639</v>
      </c>
      <c r="G277" s="196" t="s">
        <v>160</v>
      </c>
      <c r="H277" s="197">
        <v>60</v>
      </c>
      <c r="I277" s="198"/>
      <c r="J277" s="199">
        <f t="shared" si="40"/>
        <v>0</v>
      </c>
      <c r="K277" s="195" t="s">
        <v>613</v>
      </c>
      <c r="L277" s="200"/>
      <c r="M277" s="201" t="s">
        <v>5</v>
      </c>
      <c r="N277" s="202" t="s">
        <v>42</v>
      </c>
      <c r="O277" s="39"/>
      <c r="P277" s="177">
        <f t="shared" si="41"/>
        <v>0</v>
      </c>
      <c r="Q277" s="177">
        <v>0</v>
      </c>
      <c r="R277" s="177">
        <f t="shared" si="42"/>
        <v>0</v>
      </c>
      <c r="S277" s="177">
        <v>0</v>
      </c>
      <c r="T277" s="178">
        <f t="shared" si="43"/>
        <v>0</v>
      </c>
      <c r="AR277" s="21" t="s">
        <v>614</v>
      </c>
      <c r="AT277" s="21" t="s">
        <v>275</v>
      </c>
      <c r="AU277" s="21" t="s">
        <v>81</v>
      </c>
      <c r="AY277" s="21" t="s">
        <v>136</v>
      </c>
      <c r="BE277" s="179">
        <f t="shared" si="44"/>
        <v>0</v>
      </c>
      <c r="BF277" s="179">
        <f t="shared" si="45"/>
        <v>0</v>
      </c>
      <c r="BG277" s="179">
        <f t="shared" si="46"/>
        <v>0</v>
      </c>
      <c r="BH277" s="179">
        <f t="shared" si="47"/>
        <v>0</v>
      </c>
      <c r="BI277" s="179">
        <f t="shared" si="48"/>
        <v>0</v>
      </c>
      <c r="BJ277" s="21" t="s">
        <v>79</v>
      </c>
      <c r="BK277" s="179">
        <f t="shared" si="49"/>
        <v>0</v>
      </c>
      <c r="BL277" s="21" t="s">
        <v>387</v>
      </c>
      <c r="BM277" s="21" t="s">
        <v>640</v>
      </c>
    </row>
    <row r="278" spans="2:65" s="1" customFormat="1" ht="22.5" customHeight="1">
      <c r="B278" s="167"/>
      <c r="C278" s="193" t="s">
        <v>641</v>
      </c>
      <c r="D278" s="193" t="s">
        <v>275</v>
      </c>
      <c r="E278" s="194" t="s">
        <v>206</v>
      </c>
      <c r="F278" s="195" t="s">
        <v>642</v>
      </c>
      <c r="G278" s="196" t="s">
        <v>618</v>
      </c>
      <c r="H278" s="197">
        <v>8</v>
      </c>
      <c r="I278" s="198"/>
      <c r="J278" s="199">
        <f t="shared" si="40"/>
        <v>0</v>
      </c>
      <c r="K278" s="195" t="s">
        <v>613</v>
      </c>
      <c r="L278" s="200"/>
      <c r="M278" s="201" t="s">
        <v>5</v>
      </c>
      <c r="N278" s="202" t="s">
        <v>42</v>
      </c>
      <c r="O278" s="39"/>
      <c r="P278" s="177">
        <f t="shared" si="41"/>
        <v>0</v>
      </c>
      <c r="Q278" s="177">
        <v>0</v>
      </c>
      <c r="R278" s="177">
        <f t="shared" si="42"/>
        <v>0</v>
      </c>
      <c r="S278" s="177">
        <v>0</v>
      </c>
      <c r="T278" s="178">
        <f t="shared" si="43"/>
        <v>0</v>
      </c>
      <c r="AR278" s="21" t="s">
        <v>614</v>
      </c>
      <c r="AT278" s="21" t="s">
        <v>275</v>
      </c>
      <c r="AU278" s="21" t="s">
        <v>81</v>
      </c>
      <c r="AY278" s="21" t="s">
        <v>136</v>
      </c>
      <c r="BE278" s="179">
        <f t="shared" si="44"/>
        <v>0</v>
      </c>
      <c r="BF278" s="179">
        <f t="shared" si="45"/>
        <v>0</v>
      </c>
      <c r="BG278" s="179">
        <f t="shared" si="46"/>
        <v>0</v>
      </c>
      <c r="BH278" s="179">
        <f t="shared" si="47"/>
        <v>0</v>
      </c>
      <c r="BI278" s="179">
        <f t="shared" si="48"/>
        <v>0</v>
      </c>
      <c r="BJ278" s="21" t="s">
        <v>79</v>
      </c>
      <c r="BK278" s="179">
        <f t="shared" si="49"/>
        <v>0</v>
      </c>
      <c r="BL278" s="21" t="s">
        <v>387</v>
      </c>
      <c r="BM278" s="21" t="s">
        <v>643</v>
      </c>
    </row>
    <row r="279" spans="2:65" s="1" customFormat="1" ht="22.5" customHeight="1">
      <c r="B279" s="167"/>
      <c r="C279" s="193" t="s">
        <v>644</v>
      </c>
      <c r="D279" s="193" t="s">
        <v>275</v>
      </c>
      <c r="E279" s="194" t="s">
        <v>211</v>
      </c>
      <c r="F279" s="195" t="s">
        <v>645</v>
      </c>
      <c r="G279" s="196" t="s">
        <v>618</v>
      </c>
      <c r="H279" s="197">
        <v>1</v>
      </c>
      <c r="I279" s="198"/>
      <c r="J279" s="199">
        <f t="shared" si="40"/>
        <v>0</v>
      </c>
      <c r="K279" s="195" t="s">
        <v>613</v>
      </c>
      <c r="L279" s="200"/>
      <c r="M279" s="201" t="s">
        <v>5</v>
      </c>
      <c r="N279" s="202" t="s">
        <v>42</v>
      </c>
      <c r="O279" s="39"/>
      <c r="P279" s="177">
        <f t="shared" si="41"/>
        <v>0</v>
      </c>
      <c r="Q279" s="177">
        <v>0</v>
      </c>
      <c r="R279" s="177">
        <f t="shared" si="42"/>
        <v>0</v>
      </c>
      <c r="S279" s="177">
        <v>0</v>
      </c>
      <c r="T279" s="178">
        <f t="shared" si="43"/>
        <v>0</v>
      </c>
      <c r="AR279" s="21" t="s">
        <v>614</v>
      </c>
      <c r="AT279" s="21" t="s">
        <v>275</v>
      </c>
      <c r="AU279" s="21" t="s">
        <v>81</v>
      </c>
      <c r="AY279" s="21" t="s">
        <v>136</v>
      </c>
      <c r="BE279" s="179">
        <f t="shared" si="44"/>
        <v>0</v>
      </c>
      <c r="BF279" s="179">
        <f t="shared" si="45"/>
        <v>0</v>
      </c>
      <c r="BG279" s="179">
        <f t="shared" si="46"/>
        <v>0</v>
      </c>
      <c r="BH279" s="179">
        <f t="shared" si="47"/>
        <v>0</v>
      </c>
      <c r="BI279" s="179">
        <f t="shared" si="48"/>
        <v>0</v>
      </c>
      <c r="BJ279" s="21" t="s">
        <v>79</v>
      </c>
      <c r="BK279" s="179">
        <f t="shared" si="49"/>
        <v>0</v>
      </c>
      <c r="BL279" s="21" t="s">
        <v>387</v>
      </c>
      <c r="BM279" s="21" t="s">
        <v>646</v>
      </c>
    </row>
    <row r="280" spans="2:65" s="1" customFormat="1" ht="22.5" customHeight="1">
      <c r="B280" s="167"/>
      <c r="C280" s="193" t="s">
        <v>647</v>
      </c>
      <c r="D280" s="193" t="s">
        <v>275</v>
      </c>
      <c r="E280" s="194" t="s">
        <v>216</v>
      </c>
      <c r="F280" s="195" t="s">
        <v>648</v>
      </c>
      <c r="G280" s="196" t="s">
        <v>160</v>
      </c>
      <c r="H280" s="197">
        <v>140</v>
      </c>
      <c r="I280" s="198"/>
      <c r="J280" s="199">
        <f t="shared" si="40"/>
        <v>0</v>
      </c>
      <c r="K280" s="195" t="s">
        <v>613</v>
      </c>
      <c r="L280" s="200"/>
      <c r="M280" s="201" t="s">
        <v>5</v>
      </c>
      <c r="N280" s="202" t="s">
        <v>42</v>
      </c>
      <c r="O280" s="39"/>
      <c r="P280" s="177">
        <f t="shared" si="41"/>
        <v>0</v>
      </c>
      <c r="Q280" s="177">
        <v>0</v>
      </c>
      <c r="R280" s="177">
        <f t="shared" si="42"/>
        <v>0</v>
      </c>
      <c r="S280" s="177">
        <v>0</v>
      </c>
      <c r="T280" s="178">
        <f t="shared" si="43"/>
        <v>0</v>
      </c>
      <c r="AR280" s="21" t="s">
        <v>614</v>
      </c>
      <c r="AT280" s="21" t="s">
        <v>275</v>
      </c>
      <c r="AU280" s="21" t="s">
        <v>81</v>
      </c>
      <c r="AY280" s="21" t="s">
        <v>136</v>
      </c>
      <c r="BE280" s="179">
        <f t="shared" si="44"/>
        <v>0</v>
      </c>
      <c r="BF280" s="179">
        <f t="shared" si="45"/>
        <v>0</v>
      </c>
      <c r="BG280" s="179">
        <f t="shared" si="46"/>
        <v>0</v>
      </c>
      <c r="BH280" s="179">
        <f t="shared" si="47"/>
        <v>0</v>
      </c>
      <c r="BI280" s="179">
        <f t="shared" si="48"/>
        <v>0</v>
      </c>
      <c r="BJ280" s="21" t="s">
        <v>79</v>
      </c>
      <c r="BK280" s="179">
        <f t="shared" si="49"/>
        <v>0</v>
      </c>
      <c r="BL280" s="21" t="s">
        <v>387</v>
      </c>
      <c r="BM280" s="21" t="s">
        <v>649</v>
      </c>
    </row>
    <row r="281" spans="2:65" s="1" customFormat="1" ht="22.5" customHeight="1">
      <c r="B281" s="167"/>
      <c r="C281" s="193" t="s">
        <v>650</v>
      </c>
      <c r="D281" s="193" t="s">
        <v>275</v>
      </c>
      <c r="E281" s="194" t="s">
        <v>11</v>
      </c>
      <c r="F281" s="195" t="s">
        <v>651</v>
      </c>
      <c r="G281" s="196" t="s">
        <v>160</v>
      </c>
      <c r="H281" s="197">
        <v>166</v>
      </c>
      <c r="I281" s="198"/>
      <c r="J281" s="199">
        <f t="shared" si="40"/>
        <v>0</v>
      </c>
      <c r="K281" s="195" t="s">
        <v>613</v>
      </c>
      <c r="L281" s="200"/>
      <c r="M281" s="201" t="s">
        <v>5</v>
      </c>
      <c r="N281" s="202" t="s">
        <v>42</v>
      </c>
      <c r="O281" s="39"/>
      <c r="P281" s="177">
        <f t="shared" si="41"/>
        <v>0</v>
      </c>
      <c r="Q281" s="177">
        <v>0</v>
      </c>
      <c r="R281" s="177">
        <f t="shared" si="42"/>
        <v>0</v>
      </c>
      <c r="S281" s="177">
        <v>0</v>
      </c>
      <c r="T281" s="178">
        <f t="shared" si="43"/>
        <v>0</v>
      </c>
      <c r="AR281" s="21" t="s">
        <v>614</v>
      </c>
      <c r="AT281" s="21" t="s">
        <v>275</v>
      </c>
      <c r="AU281" s="21" t="s">
        <v>81</v>
      </c>
      <c r="AY281" s="21" t="s">
        <v>136</v>
      </c>
      <c r="BE281" s="179">
        <f t="shared" si="44"/>
        <v>0</v>
      </c>
      <c r="BF281" s="179">
        <f t="shared" si="45"/>
        <v>0</v>
      </c>
      <c r="BG281" s="179">
        <f t="shared" si="46"/>
        <v>0</v>
      </c>
      <c r="BH281" s="179">
        <f t="shared" si="47"/>
        <v>0</v>
      </c>
      <c r="BI281" s="179">
        <f t="shared" si="48"/>
        <v>0</v>
      </c>
      <c r="BJ281" s="21" t="s">
        <v>79</v>
      </c>
      <c r="BK281" s="179">
        <f t="shared" si="49"/>
        <v>0</v>
      </c>
      <c r="BL281" s="21" t="s">
        <v>387</v>
      </c>
      <c r="BM281" s="21" t="s">
        <v>652</v>
      </c>
    </row>
    <row r="282" spans="2:65" s="1" customFormat="1" ht="22.5" customHeight="1">
      <c r="B282" s="167"/>
      <c r="C282" s="193" t="s">
        <v>653</v>
      </c>
      <c r="D282" s="193" t="s">
        <v>275</v>
      </c>
      <c r="E282" s="194" t="s">
        <v>225</v>
      </c>
      <c r="F282" s="195" t="s">
        <v>654</v>
      </c>
      <c r="G282" s="196" t="s">
        <v>160</v>
      </c>
      <c r="H282" s="197">
        <v>40</v>
      </c>
      <c r="I282" s="198"/>
      <c r="J282" s="199">
        <f t="shared" si="40"/>
        <v>0</v>
      </c>
      <c r="K282" s="195" t="s">
        <v>613</v>
      </c>
      <c r="L282" s="200"/>
      <c r="M282" s="201" t="s">
        <v>5</v>
      </c>
      <c r="N282" s="202" t="s">
        <v>42</v>
      </c>
      <c r="O282" s="39"/>
      <c r="P282" s="177">
        <f t="shared" si="41"/>
        <v>0</v>
      </c>
      <c r="Q282" s="177">
        <v>0</v>
      </c>
      <c r="R282" s="177">
        <f t="shared" si="42"/>
        <v>0</v>
      </c>
      <c r="S282" s="177">
        <v>0</v>
      </c>
      <c r="T282" s="178">
        <f t="shared" si="43"/>
        <v>0</v>
      </c>
      <c r="AR282" s="21" t="s">
        <v>614</v>
      </c>
      <c r="AT282" s="21" t="s">
        <v>275</v>
      </c>
      <c r="AU282" s="21" t="s">
        <v>81</v>
      </c>
      <c r="AY282" s="21" t="s">
        <v>136</v>
      </c>
      <c r="BE282" s="179">
        <f t="shared" si="44"/>
        <v>0</v>
      </c>
      <c r="BF282" s="179">
        <f t="shared" si="45"/>
        <v>0</v>
      </c>
      <c r="BG282" s="179">
        <f t="shared" si="46"/>
        <v>0</v>
      </c>
      <c r="BH282" s="179">
        <f t="shared" si="47"/>
        <v>0</v>
      </c>
      <c r="BI282" s="179">
        <f t="shared" si="48"/>
        <v>0</v>
      </c>
      <c r="BJ282" s="21" t="s">
        <v>79</v>
      </c>
      <c r="BK282" s="179">
        <f t="shared" si="49"/>
        <v>0</v>
      </c>
      <c r="BL282" s="21" t="s">
        <v>387</v>
      </c>
      <c r="BM282" s="21" t="s">
        <v>655</v>
      </c>
    </row>
    <row r="283" spans="2:65" s="1" customFormat="1" ht="22.5" customHeight="1">
      <c r="B283" s="167"/>
      <c r="C283" s="193" t="s">
        <v>656</v>
      </c>
      <c r="D283" s="193" t="s">
        <v>275</v>
      </c>
      <c r="E283" s="194" t="s">
        <v>231</v>
      </c>
      <c r="F283" s="195" t="s">
        <v>657</v>
      </c>
      <c r="G283" s="196" t="s">
        <v>618</v>
      </c>
      <c r="H283" s="197">
        <v>2</v>
      </c>
      <c r="I283" s="198"/>
      <c r="J283" s="199">
        <f t="shared" si="40"/>
        <v>0</v>
      </c>
      <c r="K283" s="195" t="s">
        <v>613</v>
      </c>
      <c r="L283" s="200"/>
      <c r="M283" s="201" t="s">
        <v>5</v>
      </c>
      <c r="N283" s="202" t="s">
        <v>42</v>
      </c>
      <c r="O283" s="39"/>
      <c r="P283" s="177">
        <f t="shared" si="41"/>
        <v>0</v>
      </c>
      <c r="Q283" s="177">
        <v>0</v>
      </c>
      <c r="R283" s="177">
        <f t="shared" si="42"/>
        <v>0</v>
      </c>
      <c r="S283" s="177">
        <v>0</v>
      </c>
      <c r="T283" s="178">
        <f t="shared" si="43"/>
        <v>0</v>
      </c>
      <c r="AR283" s="21" t="s">
        <v>614</v>
      </c>
      <c r="AT283" s="21" t="s">
        <v>275</v>
      </c>
      <c r="AU283" s="21" t="s">
        <v>81</v>
      </c>
      <c r="AY283" s="21" t="s">
        <v>136</v>
      </c>
      <c r="BE283" s="179">
        <f t="shared" si="44"/>
        <v>0</v>
      </c>
      <c r="BF283" s="179">
        <f t="shared" si="45"/>
        <v>0</v>
      </c>
      <c r="BG283" s="179">
        <f t="shared" si="46"/>
        <v>0</v>
      </c>
      <c r="BH283" s="179">
        <f t="shared" si="47"/>
        <v>0</v>
      </c>
      <c r="BI283" s="179">
        <f t="shared" si="48"/>
        <v>0</v>
      </c>
      <c r="BJ283" s="21" t="s">
        <v>79</v>
      </c>
      <c r="BK283" s="179">
        <f t="shared" si="49"/>
        <v>0</v>
      </c>
      <c r="BL283" s="21" t="s">
        <v>387</v>
      </c>
      <c r="BM283" s="21" t="s">
        <v>658</v>
      </c>
    </row>
    <row r="284" spans="2:65" s="1" customFormat="1" ht="22.5" customHeight="1">
      <c r="B284" s="167"/>
      <c r="C284" s="193" t="s">
        <v>659</v>
      </c>
      <c r="D284" s="193" t="s">
        <v>275</v>
      </c>
      <c r="E284" s="194" t="s">
        <v>236</v>
      </c>
      <c r="F284" s="195" t="s">
        <v>660</v>
      </c>
      <c r="G284" s="196" t="s">
        <v>618</v>
      </c>
      <c r="H284" s="197">
        <v>1</v>
      </c>
      <c r="I284" s="198"/>
      <c r="J284" s="199">
        <f t="shared" si="40"/>
        <v>0</v>
      </c>
      <c r="K284" s="195" t="s">
        <v>613</v>
      </c>
      <c r="L284" s="200"/>
      <c r="M284" s="201" t="s">
        <v>5</v>
      </c>
      <c r="N284" s="202" t="s">
        <v>42</v>
      </c>
      <c r="O284" s="39"/>
      <c r="P284" s="177">
        <f t="shared" si="41"/>
        <v>0</v>
      </c>
      <c r="Q284" s="177">
        <v>0</v>
      </c>
      <c r="R284" s="177">
        <f t="shared" si="42"/>
        <v>0</v>
      </c>
      <c r="S284" s="177">
        <v>0</v>
      </c>
      <c r="T284" s="178">
        <f t="shared" si="43"/>
        <v>0</v>
      </c>
      <c r="AR284" s="21" t="s">
        <v>614</v>
      </c>
      <c r="AT284" s="21" t="s">
        <v>275</v>
      </c>
      <c r="AU284" s="21" t="s">
        <v>81</v>
      </c>
      <c r="AY284" s="21" t="s">
        <v>136</v>
      </c>
      <c r="BE284" s="179">
        <f t="shared" si="44"/>
        <v>0</v>
      </c>
      <c r="BF284" s="179">
        <f t="shared" si="45"/>
        <v>0</v>
      </c>
      <c r="BG284" s="179">
        <f t="shared" si="46"/>
        <v>0</v>
      </c>
      <c r="BH284" s="179">
        <f t="shared" si="47"/>
        <v>0</v>
      </c>
      <c r="BI284" s="179">
        <f t="shared" si="48"/>
        <v>0</v>
      </c>
      <c r="BJ284" s="21" t="s">
        <v>79</v>
      </c>
      <c r="BK284" s="179">
        <f t="shared" si="49"/>
        <v>0</v>
      </c>
      <c r="BL284" s="21" t="s">
        <v>387</v>
      </c>
      <c r="BM284" s="21" t="s">
        <v>661</v>
      </c>
    </row>
    <row r="285" spans="2:65" s="1" customFormat="1" ht="22.5" customHeight="1">
      <c r="B285" s="167"/>
      <c r="C285" s="193" t="s">
        <v>662</v>
      </c>
      <c r="D285" s="193" t="s">
        <v>275</v>
      </c>
      <c r="E285" s="194" t="s">
        <v>240</v>
      </c>
      <c r="F285" s="195" t="s">
        <v>663</v>
      </c>
      <c r="G285" s="196" t="s">
        <v>618</v>
      </c>
      <c r="H285" s="197">
        <v>1</v>
      </c>
      <c r="I285" s="198"/>
      <c r="J285" s="199">
        <f t="shared" si="40"/>
        <v>0</v>
      </c>
      <c r="K285" s="195" t="s">
        <v>613</v>
      </c>
      <c r="L285" s="200"/>
      <c r="M285" s="201" t="s">
        <v>5</v>
      </c>
      <c r="N285" s="202" t="s">
        <v>42</v>
      </c>
      <c r="O285" s="39"/>
      <c r="P285" s="177">
        <f t="shared" si="41"/>
        <v>0</v>
      </c>
      <c r="Q285" s="177">
        <v>0</v>
      </c>
      <c r="R285" s="177">
        <f t="shared" si="42"/>
        <v>0</v>
      </c>
      <c r="S285" s="177">
        <v>0</v>
      </c>
      <c r="T285" s="178">
        <f t="shared" si="43"/>
        <v>0</v>
      </c>
      <c r="AR285" s="21" t="s">
        <v>614</v>
      </c>
      <c r="AT285" s="21" t="s">
        <v>275</v>
      </c>
      <c r="AU285" s="21" t="s">
        <v>81</v>
      </c>
      <c r="AY285" s="21" t="s">
        <v>136</v>
      </c>
      <c r="BE285" s="179">
        <f t="shared" si="44"/>
        <v>0</v>
      </c>
      <c r="BF285" s="179">
        <f t="shared" si="45"/>
        <v>0</v>
      </c>
      <c r="BG285" s="179">
        <f t="shared" si="46"/>
        <v>0</v>
      </c>
      <c r="BH285" s="179">
        <f t="shared" si="47"/>
        <v>0</v>
      </c>
      <c r="BI285" s="179">
        <f t="shared" si="48"/>
        <v>0</v>
      </c>
      <c r="BJ285" s="21" t="s">
        <v>79</v>
      </c>
      <c r="BK285" s="179">
        <f t="shared" si="49"/>
        <v>0</v>
      </c>
      <c r="BL285" s="21" t="s">
        <v>387</v>
      </c>
      <c r="BM285" s="21" t="s">
        <v>664</v>
      </c>
    </row>
    <row r="286" spans="2:65" s="1" customFormat="1" ht="22.5" customHeight="1">
      <c r="B286" s="167"/>
      <c r="C286" s="193" t="s">
        <v>665</v>
      </c>
      <c r="D286" s="193" t="s">
        <v>275</v>
      </c>
      <c r="E286" s="194" t="s">
        <v>245</v>
      </c>
      <c r="F286" s="195" t="s">
        <v>666</v>
      </c>
      <c r="G286" s="196" t="s">
        <v>618</v>
      </c>
      <c r="H286" s="197">
        <v>4</v>
      </c>
      <c r="I286" s="198"/>
      <c r="J286" s="199">
        <f t="shared" si="40"/>
        <v>0</v>
      </c>
      <c r="K286" s="195" t="s">
        <v>613</v>
      </c>
      <c r="L286" s="200"/>
      <c r="M286" s="201" t="s">
        <v>5</v>
      </c>
      <c r="N286" s="202" t="s">
        <v>42</v>
      </c>
      <c r="O286" s="39"/>
      <c r="P286" s="177">
        <f t="shared" si="41"/>
        <v>0</v>
      </c>
      <c r="Q286" s="177">
        <v>0</v>
      </c>
      <c r="R286" s="177">
        <f t="shared" si="42"/>
        <v>0</v>
      </c>
      <c r="S286" s="177">
        <v>0</v>
      </c>
      <c r="T286" s="178">
        <f t="shared" si="43"/>
        <v>0</v>
      </c>
      <c r="AR286" s="21" t="s">
        <v>614</v>
      </c>
      <c r="AT286" s="21" t="s">
        <v>275</v>
      </c>
      <c r="AU286" s="21" t="s">
        <v>81</v>
      </c>
      <c r="AY286" s="21" t="s">
        <v>136</v>
      </c>
      <c r="BE286" s="179">
        <f t="shared" si="44"/>
        <v>0</v>
      </c>
      <c r="BF286" s="179">
        <f t="shared" si="45"/>
        <v>0</v>
      </c>
      <c r="BG286" s="179">
        <f t="shared" si="46"/>
        <v>0</v>
      </c>
      <c r="BH286" s="179">
        <f t="shared" si="47"/>
        <v>0</v>
      </c>
      <c r="BI286" s="179">
        <f t="shared" si="48"/>
        <v>0</v>
      </c>
      <c r="BJ286" s="21" t="s">
        <v>79</v>
      </c>
      <c r="BK286" s="179">
        <f t="shared" si="49"/>
        <v>0</v>
      </c>
      <c r="BL286" s="21" t="s">
        <v>387</v>
      </c>
      <c r="BM286" s="21" t="s">
        <v>667</v>
      </c>
    </row>
    <row r="287" spans="2:65" s="1" customFormat="1" ht="22.5" customHeight="1">
      <c r="B287" s="167"/>
      <c r="C287" s="193" t="s">
        <v>668</v>
      </c>
      <c r="D287" s="193" t="s">
        <v>275</v>
      </c>
      <c r="E287" s="194" t="s">
        <v>10</v>
      </c>
      <c r="F287" s="195" t="s">
        <v>669</v>
      </c>
      <c r="G287" s="196" t="s">
        <v>618</v>
      </c>
      <c r="H287" s="197">
        <v>1</v>
      </c>
      <c r="I287" s="198"/>
      <c r="J287" s="199">
        <f t="shared" si="40"/>
        <v>0</v>
      </c>
      <c r="K287" s="195" t="s">
        <v>613</v>
      </c>
      <c r="L287" s="200"/>
      <c r="M287" s="201" t="s">
        <v>5</v>
      </c>
      <c r="N287" s="202" t="s">
        <v>42</v>
      </c>
      <c r="O287" s="39"/>
      <c r="P287" s="177">
        <f t="shared" si="41"/>
        <v>0</v>
      </c>
      <c r="Q287" s="177">
        <v>0</v>
      </c>
      <c r="R287" s="177">
        <f t="shared" si="42"/>
        <v>0</v>
      </c>
      <c r="S287" s="177">
        <v>0</v>
      </c>
      <c r="T287" s="178">
        <f t="shared" si="43"/>
        <v>0</v>
      </c>
      <c r="AR287" s="21" t="s">
        <v>614</v>
      </c>
      <c r="AT287" s="21" t="s">
        <v>275</v>
      </c>
      <c r="AU287" s="21" t="s">
        <v>81</v>
      </c>
      <c r="AY287" s="21" t="s">
        <v>136</v>
      </c>
      <c r="BE287" s="179">
        <f t="shared" si="44"/>
        <v>0</v>
      </c>
      <c r="BF287" s="179">
        <f t="shared" si="45"/>
        <v>0</v>
      </c>
      <c r="BG287" s="179">
        <f t="shared" si="46"/>
        <v>0</v>
      </c>
      <c r="BH287" s="179">
        <f t="shared" si="47"/>
        <v>0</v>
      </c>
      <c r="BI287" s="179">
        <f t="shared" si="48"/>
        <v>0</v>
      </c>
      <c r="BJ287" s="21" t="s">
        <v>79</v>
      </c>
      <c r="BK287" s="179">
        <f t="shared" si="49"/>
        <v>0</v>
      </c>
      <c r="BL287" s="21" t="s">
        <v>387</v>
      </c>
      <c r="BM287" s="21" t="s">
        <v>670</v>
      </c>
    </row>
    <row r="288" spans="2:65" s="1" customFormat="1" ht="22.5" customHeight="1">
      <c r="B288" s="167"/>
      <c r="C288" s="193" t="s">
        <v>671</v>
      </c>
      <c r="D288" s="193" t="s">
        <v>275</v>
      </c>
      <c r="E288" s="194" t="s">
        <v>258</v>
      </c>
      <c r="F288" s="195" t="s">
        <v>672</v>
      </c>
      <c r="G288" s="196" t="s">
        <v>618</v>
      </c>
      <c r="H288" s="197">
        <v>3</v>
      </c>
      <c r="I288" s="198"/>
      <c r="J288" s="199">
        <f t="shared" si="40"/>
        <v>0</v>
      </c>
      <c r="K288" s="195" t="s">
        <v>613</v>
      </c>
      <c r="L288" s="200"/>
      <c r="M288" s="201" t="s">
        <v>5</v>
      </c>
      <c r="N288" s="202" t="s">
        <v>42</v>
      </c>
      <c r="O288" s="39"/>
      <c r="P288" s="177">
        <f t="shared" si="41"/>
        <v>0</v>
      </c>
      <c r="Q288" s="177">
        <v>0</v>
      </c>
      <c r="R288" s="177">
        <f t="shared" si="42"/>
        <v>0</v>
      </c>
      <c r="S288" s="177">
        <v>0</v>
      </c>
      <c r="T288" s="178">
        <f t="shared" si="43"/>
        <v>0</v>
      </c>
      <c r="AR288" s="21" t="s">
        <v>614</v>
      </c>
      <c r="AT288" s="21" t="s">
        <v>275</v>
      </c>
      <c r="AU288" s="21" t="s">
        <v>81</v>
      </c>
      <c r="AY288" s="21" t="s">
        <v>136</v>
      </c>
      <c r="BE288" s="179">
        <f t="shared" si="44"/>
        <v>0</v>
      </c>
      <c r="BF288" s="179">
        <f t="shared" si="45"/>
        <v>0</v>
      </c>
      <c r="BG288" s="179">
        <f t="shared" si="46"/>
        <v>0</v>
      </c>
      <c r="BH288" s="179">
        <f t="shared" si="47"/>
        <v>0</v>
      </c>
      <c r="BI288" s="179">
        <f t="shared" si="48"/>
        <v>0</v>
      </c>
      <c r="BJ288" s="21" t="s">
        <v>79</v>
      </c>
      <c r="BK288" s="179">
        <f t="shared" si="49"/>
        <v>0</v>
      </c>
      <c r="BL288" s="21" t="s">
        <v>387</v>
      </c>
      <c r="BM288" s="21" t="s">
        <v>673</v>
      </c>
    </row>
    <row r="289" spans="2:65" s="1" customFormat="1" ht="22.5" customHeight="1">
      <c r="B289" s="167"/>
      <c r="C289" s="193" t="s">
        <v>674</v>
      </c>
      <c r="D289" s="193" t="s">
        <v>275</v>
      </c>
      <c r="E289" s="194" t="s">
        <v>262</v>
      </c>
      <c r="F289" s="195" t="s">
        <v>675</v>
      </c>
      <c r="G289" s="196" t="s">
        <v>618</v>
      </c>
      <c r="H289" s="197">
        <v>1</v>
      </c>
      <c r="I289" s="198"/>
      <c r="J289" s="199">
        <f t="shared" si="40"/>
        <v>0</v>
      </c>
      <c r="K289" s="195" t="s">
        <v>613</v>
      </c>
      <c r="L289" s="200"/>
      <c r="M289" s="201" t="s">
        <v>5</v>
      </c>
      <c r="N289" s="202" t="s">
        <v>42</v>
      </c>
      <c r="O289" s="39"/>
      <c r="P289" s="177">
        <f t="shared" si="41"/>
        <v>0</v>
      </c>
      <c r="Q289" s="177">
        <v>0</v>
      </c>
      <c r="R289" s="177">
        <f t="shared" si="42"/>
        <v>0</v>
      </c>
      <c r="S289" s="177">
        <v>0</v>
      </c>
      <c r="T289" s="178">
        <f t="shared" si="43"/>
        <v>0</v>
      </c>
      <c r="AR289" s="21" t="s">
        <v>614</v>
      </c>
      <c r="AT289" s="21" t="s">
        <v>275</v>
      </c>
      <c r="AU289" s="21" t="s">
        <v>81</v>
      </c>
      <c r="AY289" s="21" t="s">
        <v>136</v>
      </c>
      <c r="BE289" s="179">
        <f t="shared" si="44"/>
        <v>0</v>
      </c>
      <c r="BF289" s="179">
        <f t="shared" si="45"/>
        <v>0</v>
      </c>
      <c r="BG289" s="179">
        <f t="shared" si="46"/>
        <v>0</v>
      </c>
      <c r="BH289" s="179">
        <f t="shared" si="47"/>
        <v>0</v>
      </c>
      <c r="BI289" s="179">
        <f t="shared" si="48"/>
        <v>0</v>
      </c>
      <c r="BJ289" s="21" t="s">
        <v>79</v>
      </c>
      <c r="BK289" s="179">
        <f t="shared" si="49"/>
        <v>0</v>
      </c>
      <c r="BL289" s="21" t="s">
        <v>387</v>
      </c>
      <c r="BM289" s="21" t="s">
        <v>676</v>
      </c>
    </row>
    <row r="290" spans="2:65" s="1" customFormat="1" ht="22.5" customHeight="1">
      <c r="B290" s="167"/>
      <c r="C290" s="168" t="s">
        <v>677</v>
      </c>
      <c r="D290" s="168" t="s">
        <v>139</v>
      </c>
      <c r="E290" s="169" t="s">
        <v>678</v>
      </c>
      <c r="F290" s="170" t="s">
        <v>679</v>
      </c>
      <c r="G290" s="171" t="s">
        <v>680</v>
      </c>
      <c r="H290" s="172">
        <v>1</v>
      </c>
      <c r="I290" s="173"/>
      <c r="J290" s="174">
        <f t="shared" si="40"/>
        <v>0</v>
      </c>
      <c r="K290" s="170" t="s">
        <v>613</v>
      </c>
      <c r="L290" s="38"/>
      <c r="M290" s="175" t="s">
        <v>5</v>
      </c>
      <c r="N290" s="176" t="s">
        <v>42</v>
      </c>
      <c r="O290" s="39"/>
      <c r="P290" s="177">
        <f t="shared" si="41"/>
        <v>0</v>
      </c>
      <c r="Q290" s="177">
        <v>0</v>
      </c>
      <c r="R290" s="177">
        <f t="shared" si="42"/>
        <v>0</v>
      </c>
      <c r="S290" s="177">
        <v>0</v>
      </c>
      <c r="T290" s="178">
        <f t="shared" si="43"/>
        <v>0</v>
      </c>
      <c r="AR290" s="21" t="s">
        <v>387</v>
      </c>
      <c r="AT290" s="21" t="s">
        <v>139</v>
      </c>
      <c r="AU290" s="21" t="s">
        <v>81</v>
      </c>
      <c r="AY290" s="21" t="s">
        <v>136</v>
      </c>
      <c r="BE290" s="179">
        <f t="shared" si="44"/>
        <v>0</v>
      </c>
      <c r="BF290" s="179">
        <f t="shared" si="45"/>
        <v>0</v>
      </c>
      <c r="BG290" s="179">
        <f t="shared" si="46"/>
        <v>0</v>
      </c>
      <c r="BH290" s="179">
        <f t="shared" si="47"/>
        <v>0</v>
      </c>
      <c r="BI290" s="179">
        <f t="shared" si="48"/>
        <v>0</v>
      </c>
      <c r="BJ290" s="21" t="s">
        <v>79</v>
      </c>
      <c r="BK290" s="179">
        <f t="shared" si="49"/>
        <v>0</v>
      </c>
      <c r="BL290" s="21" t="s">
        <v>387</v>
      </c>
      <c r="BM290" s="21" t="s">
        <v>681</v>
      </c>
    </row>
    <row r="291" spans="2:65" s="1" customFormat="1" ht="22.5" customHeight="1">
      <c r="B291" s="167"/>
      <c r="C291" s="168" t="s">
        <v>682</v>
      </c>
      <c r="D291" s="168" t="s">
        <v>139</v>
      </c>
      <c r="E291" s="169" t="s">
        <v>683</v>
      </c>
      <c r="F291" s="170" t="s">
        <v>684</v>
      </c>
      <c r="G291" s="171" t="s">
        <v>680</v>
      </c>
      <c r="H291" s="172">
        <v>1</v>
      </c>
      <c r="I291" s="173"/>
      <c r="J291" s="174">
        <f t="shared" si="40"/>
        <v>0</v>
      </c>
      <c r="K291" s="170" t="s">
        <v>613</v>
      </c>
      <c r="L291" s="38"/>
      <c r="M291" s="175" t="s">
        <v>5</v>
      </c>
      <c r="N291" s="176" t="s">
        <v>42</v>
      </c>
      <c r="O291" s="39"/>
      <c r="P291" s="177">
        <f t="shared" si="41"/>
        <v>0</v>
      </c>
      <c r="Q291" s="177">
        <v>0</v>
      </c>
      <c r="R291" s="177">
        <f t="shared" si="42"/>
        <v>0</v>
      </c>
      <c r="S291" s="177">
        <v>0</v>
      </c>
      <c r="T291" s="178">
        <f t="shared" si="43"/>
        <v>0</v>
      </c>
      <c r="AR291" s="21" t="s">
        <v>387</v>
      </c>
      <c r="AT291" s="21" t="s">
        <v>139</v>
      </c>
      <c r="AU291" s="21" t="s">
        <v>81</v>
      </c>
      <c r="AY291" s="21" t="s">
        <v>136</v>
      </c>
      <c r="BE291" s="179">
        <f t="shared" si="44"/>
        <v>0</v>
      </c>
      <c r="BF291" s="179">
        <f t="shared" si="45"/>
        <v>0</v>
      </c>
      <c r="BG291" s="179">
        <f t="shared" si="46"/>
        <v>0</v>
      </c>
      <c r="BH291" s="179">
        <f t="shared" si="47"/>
        <v>0</v>
      </c>
      <c r="BI291" s="179">
        <f t="shared" si="48"/>
        <v>0</v>
      </c>
      <c r="BJ291" s="21" t="s">
        <v>79</v>
      </c>
      <c r="BK291" s="179">
        <f t="shared" si="49"/>
        <v>0</v>
      </c>
      <c r="BL291" s="21" t="s">
        <v>387</v>
      </c>
      <c r="BM291" s="21" t="s">
        <v>685</v>
      </c>
    </row>
    <row r="292" spans="2:65" s="1" customFormat="1" ht="22.5" customHeight="1">
      <c r="B292" s="167"/>
      <c r="C292" s="168" t="s">
        <v>686</v>
      </c>
      <c r="D292" s="168" t="s">
        <v>139</v>
      </c>
      <c r="E292" s="169" t="s">
        <v>687</v>
      </c>
      <c r="F292" s="170" t="s">
        <v>688</v>
      </c>
      <c r="G292" s="171" t="s">
        <v>680</v>
      </c>
      <c r="H292" s="172">
        <v>1</v>
      </c>
      <c r="I292" s="173"/>
      <c r="J292" s="174">
        <f t="shared" si="40"/>
        <v>0</v>
      </c>
      <c r="K292" s="170" t="s">
        <v>613</v>
      </c>
      <c r="L292" s="38"/>
      <c r="M292" s="175" t="s">
        <v>5</v>
      </c>
      <c r="N292" s="176" t="s">
        <v>42</v>
      </c>
      <c r="O292" s="39"/>
      <c r="P292" s="177">
        <f t="shared" si="41"/>
        <v>0</v>
      </c>
      <c r="Q292" s="177">
        <v>0</v>
      </c>
      <c r="R292" s="177">
        <f t="shared" si="42"/>
        <v>0</v>
      </c>
      <c r="S292" s="177">
        <v>0</v>
      </c>
      <c r="T292" s="178">
        <f t="shared" si="43"/>
        <v>0</v>
      </c>
      <c r="AR292" s="21" t="s">
        <v>387</v>
      </c>
      <c r="AT292" s="21" t="s">
        <v>139</v>
      </c>
      <c r="AU292" s="21" t="s">
        <v>81</v>
      </c>
      <c r="AY292" s="21" t="s">
        <v>136</v>
      </c>
      <c r="BE292" s="179">
        <f t="shared" si="44"/>
        <v>0</v>
      </c>
      <c r="BF292" s="179">
        <f t="shared" si="45"/>
        <v>0</v>
      </c>
      <c r="BG292" s="179">
        <f t="shared" si="46"/>
        <v>0</v>
      </c>
      <c r="BH292" s="179">
        <f t="shared" si="47"/>
        <v>0</v>
      </c>
      <c r="BI292" s="179">
        <f t="shared" si="48"/>
        <v>0</v>
      </c>
      <c r="BJ292" s="21" t="s">
        <v>79</v>
      </c>
      <c r="BK292" s="179">
        <f t="shared" si="49"/>
        <v>0</v>
      </c>
      <c r="BL292" s="21" t="s">
        <v>387</v>
      </c>
      <c r="BM292" s="21" t="s">
        <v>689</v>
      </c>
    </row>
    <row r="293" spans="2:65" s="1" customFormat="1" ht="22.5" customHeight="1">
      <c r="B293" s="167"/>
      <c r="C293" s="168" t="s">
        <v>690</v>
      </c>
      <c r="D293" s="168" t="s">
        <v>139</v>
      </c>
      <c r="E293" s="169" t="s">
        <v>691</v>
      </c>
      <c r="F293" s="170" t="s">
        <v>692</v>
      </c>
      <c r="G293" s="171" t="s">
        <v>618</v>
      </c>
      <c r="H293" s="172">
        <v>1</v>
      </c>
      <c r="I293" s="173"/>
      <c r="J293" s="174">
        <f t="shared" si="40"/>
        <v>0</v>
      </c>
      <c r="K293" s="170" t="s">
        <v>613</v>
      </c>
      <c r="L293" s="38"/>
      <c r="M293" s="175" t="s">
        <v>5</v>
      </c>
      <c r="N293" s="176" t="s">
        <v>42</v>
      </c>
      <c r="O293" s="39"/>
      <c r="P293" s="177">
        <f t="shared" si="41"/>
        <v>0</v>
      </c>
      <c r="Q293" s="177">
        <v>0</v>
      </c>
      <c r="R293" s="177">
        <f t="shared" si="42"/>
        <v>0</v>
      </c>
      <c r="S293" s="177">
        <v>0</v>
      </c>
      <c r="T293" s="178">
        <f t="shared" si="43"/>
        <v>0</v>
      </c>
      <c r="AR293" s="21" t="s">
        <v>387</v>
      </c>
      <c r="AT293" s="21" t="s">
        <v>139</v>
      </c>
      <c r="AU293" s="21" t="s">
        <v>81</v>
      </c>
      <c r="AY293" s="21" t="s">
        <v>136</v>
      </c>
      <c r="BE293" s="179">
        <f t="shared" si="44"/>
        <v>0</v>
      </c>
      <c r="BF293" s="179">
        <f t="shared" si="45"/>
        <v>0</v>
      </c>
      <c r="BG293" s="179">
        <f t="shared" si="46"/>
        <v>0</v>
      </c>
      <c r="BH293" s="179">
        <f t="shared" si="47"/>
        <v>0</v>
      </c>
      <c r="BI293" s="179">
        <f t="shared" si="48"/>
        <v>0</v>
      </c>
      <c r="BJ293" s="21" t="s">
        <v>79</v>
      </c>
      <c r="BK293" s="179">
        <f t="shared" si="49"/>
        <v>0</v>
      </c>
      <c r="BL293" s="21" t="s">
        <v>387</v>
      </c>
      <c r="BM293" s="21" t="s">
        <v>693</v>
      </c>
    </row>
    <row r="294" spans="2:65" s="1" customFormat="1" ht="22.5" customHeight="1">
      <c r="B294" s="167"/>
      <c r="C294" s="168" t="s">
        <v>694</v>
      </c>
      <c r="D294" s="168" t="s">
        <v>139</v>
      </c>
      <c r="E294" s="169" t="s">
        <v>695</v>
      </c>
      <c r="F294" s="170" t="s">
        <v>696</v>
      </c>
      <c r="G294" s="171" t="s">
        <v>618</v>
      </c>
      <c r="H294" s="172">
        <v>1</v>
      </c>
      <c r="I294" s="173"/>
      <c r="J294" s="174">
        <f t="shared" si="40"/>
        <v>0</v>
      </c>
      <c r="K294" s="170" t="s">
        <v>613</v>
      </c>
      <c r="L294" s="38"/>
      <c r="M294" s="175" t="s">
        <v>5</v>
      </c>
      <c r="N294" s="176" t="s">
        <v>42</v>
      </c>
      <c r="O294" s="39"/>
      <c r="P294" s="177">
        <f t="shared" si="41"/>
        <v>0</v>
      </c>
      <c r="Q294" s="177">
        <v>0</v>
      </c>
      <c r="R294" s="177">
        <f t="shared" si="42"/>
        <v>0</v>
      </c>
      <c r="S294" s="177">
        <v>0</v>
      </c>
      <c r="T294" s="178">
        <f t="shared" si="43"/>
        <v>0</v>
      </c>
      <c r="AR294" s="21" t="s">
        <v>387</v>
      </c>
      <c r="AT294" s="21" t="s">
        <v>139</v>
      </c>
      <c r="AU294" s="21" t="s">
        <v>81</v>
      </c>
      <c r="AY294" s="21" t="s">
        <v>136</v>
      </c>
      <c r="BE294" s="179">
        <f t="shared" si="44"/>
        <v>0</v>
      </c>
      <c r="BF294" s="179">
        <f t="shared" si="45"/>
        <v>0</v>
      </c>
      <c r="BG294" s="179">
        <f t="shared" si="46"/>
        <v>0</v>
      </c>
      <c r="BH294" s="179">
        <f t="shared" si="47"/>
        <v>0</v>
      </c>
      <c r="BI294" s="179">
        <f t="shared" si="48"/>
        <v>0</v>
      </c>
      <c r="BJ294" s="21" t="s">
        <v>79</v>
      </c>
      <c r="BK294" s="179">
        <f t="shared" si="49"/>
        <v>0</v>
      </c>
      <c r="BL294" s="21" t="s">
        <v>387</v>
      </c>
      <c r="BM294" s="21" t="s">
        <v>697</v>
      </c>
    </row>
    <row r="295" spans="2:65" s="10" customFormat="1" ht="29.85" customHeight="1">
      <c r="B295" s="153"/>
      <c r="D295" s="164" t="s">
        <v>70</v>
      </c>
      <c r="E295" s="165" t="s">
        <v>698</v>
      </c>
      <c r="F295" s="165" t="s">
        <v>699</v>
      </c>
      <c r="I295" s="156"/>
      <c r="J295" s="166">
        <f>BK295</f>
        <v>0</v>
      </c>
      <c r="L295" s="153"/>
      <c r="M295" s="158"/>
      <c r="N295" s="159"/>
      <c r="O295" s="159"/>
      <c r="P295" s="160">
        <f>SUM(P296:P303)</f>
        <v>0</v>
      </c>
      <c r="Q295" s="159"/>
      <c r="R295" s="160">
        <f>SUM(R296:R303)</f>
        <v>0</v>
      </c>
      <c r="S295" s="159"/>
      <c r="T295" s="161">
        <f>SUM(T296:T303)</f>
        <v>0</v>
      </c>
      <c r="AR295" s="154" t="s">
        <v>137</v>
      </c>
      <c r="AT295" s="162" t="s">
        <v>70</v>
      </c>
      <c r="AU295" s="162" t="s">
        <v>79</v>
      </c>
      <c r="AY295" s="154" t="s">
        <v>136</v>
      </c>
      <c r="BK295" s="163">
        <f>SUM(BK296:BK303)</f>
        <v>0</v>
      </c>
    </row>
    <row r="296" spans="2:65" s="1" customFormat="1" ht="22.5" customHeight="1">
      <c r="B296" s="167"/>
      <c r="C296" s="168" t="s">
        <v>700</v>
      </c>
      <c r="D296" s="168" t="s">
        <v>139</v>
      </c>
      <c r="E296" s="169" t="s">
        <v>701</v>
      </c>
      <c r="F296" s="170" t="s">
        <v>702</v>
      </c>
      <c r="G296" s="171" t="s">
        <v>703</v>
      </c>
      <c r="H296" s="172">
        <v>12</v>
      </c>
      <c r="I296" s="173"/>
      <c r="J296" s="174">
        <f t="shared" ref="J296:J303" si="50">ROUND(I296*H296,2)</f>
        <v>0</v>
      </c>
      <c r="K296" s="170" t="s">
        <v>335</v>
      </c>
      <c r="L296" s="38"/>
      <c r="M296" s="175" t="s">
        <v>5</v>
      </c>
      <c r="N296" s="176" t="s">
        <v>42</v>
      </c>
      <c r="O296" s="39"/>
      <c r="P296" s="177">
        <f t="shared" ref="P296:P303" si="51">O296*H296</f>
        <v>0</v>
      </c>
      <c r="Q296" s="177">
        <v>0</v>
      </c>
      <c r="R296" s="177">
        <f t="shared" ref="R296:R303" si="52">Q296*H296</f>
        <v>0</v>
      </c>
      <c r="S296" s="177">
        <v>0</v>
      </c>
      <c r="T296" s="178">
        <f t="shared" ref="T296:T303" si="53">S296*H296</f>
        <v>0</v>
      </c>
      <c r="AR296" s="21" t="s">
        <v>387</v>
      </c>
      <c r="AT296" s="21" t="s">
        <v>139</v>
      </c>
      <c r="AU296" s="21" t="s">
        <v>81</v>
      </c>
      <c r="AY296" s="21" t="s">
        <v>136</v>
      </c>
      <c r="BE296" s="179">
        <f t="shared" ref="BE296:BE303" si="54">IF(N296="základní",J296,0)</f>
        <v>0</v>
      </c>
      <c r="BF296" s="179">
        <f t="shared" ref="BF296:BF303" si="55">IF(N296="snížená",J296,0)</f>
        <v>0</v>
      </c>
      <c r="BG296" s="179">
        <f t="shared" ref="BG296:BG303" si="56">IF(N296="zákl. přenesená",J296,0)</f>
        <v>0</v>
      </c>
      <c r="BH296" s="179">
        <f t="shared" ref="BH296:BH303" si="57">IF(N296="sníž. přenesená",J296,0)</f>
        <v>0</v>
      </c>
      <c r="BI296" s="179">
        <f t="shared" ref="BI296:BI303" si="58">IF(N296="nulová",J296,0)</f>
        <v>0</v>
      </c>
      <c r="BJ296" s="21" t="s">
        <v>79</v>
      </c>
      <c r="BK296" s="179">
        <f t="shared" ref="BK296:BK303" si="59">ROUND(I296*H296,2)</f>
        <v>0</v>
      </c>
      <c r="BL296" s="21" t="s">
        <v>387</v>
      </c>
      <c r="BM296" s="21" t="s">
        <v>704</v>
      </c>
    </row>
    <row r="297" spans="2:65" s="1" customFormat="1" ht="22.5" customHeight="1">
      <c r="B297" s="167"/>
      <c r="C297" s="193" t="s">
        <v>705</v>
      </c>
      <c r="D297" s="193" t="s">
        <v>275</v>
      </c>
      <c r="E297" s="194" t="s">
        <v>706</v>
      </c>
      <c r="F297" s="195" t="s">
        <v>707</v>
      </c>
      <c r="G297" s="196" t="s">
        <v>278</v>
      </c>
      <c r="H297" s="197">
        <v>4</v>
      </c>
      <c r="I297" s="198"/>
      <c r="J297" s="199">
        <f t="shared" si="50"/>
        <v>0</v>
      </c>
      <c r="K297" s="195" t="s">
        <v>335</v>
      </c>
      <c r="L297" s="200"/>
      <c r="M297" s="201" t="s">
        <v>5</v>
      </c>
      <c r="N297" s="202" t="s">
        <v>42</v>
      </c>
      <c r="O297" s="39"/>
      <c r="P297" s="177">
        <f t="shared" si="51"/>
        <v>0</v>
      </c>
      <c r="Q297" s="177">
        <v>0</v>
      </c>
      <c r="R297" s="177">
        <f t="shared" si="52"/>
        <v>0</v>
      </c>
      <c r="S297" s="177">
        <v>0</v>
      </c>
      <c r="T297" s="178">
        <f t="shared" si="53"/>
        <v>0</v>
      </c>
      <c r="AR297" s="21" t="s">
        <v>614</v>
      </c>
      <c r="AT297" s="21" t="s">
        <v>275</v>
      </c>
      <c r="AU297" s="21" t="s">
        <v>81</v>
      </c>
      <c r="AY297" s="21" t="s">
        <v>136</v>
      </c>
      <c r="BE297" s="179">
        <f t="shared" si="54"/>
        <v>0</v>
      </c>
      <c r="BF297" s="179">
        <f t="shared" si="55"/>
        <v>0</v>
      </c>
      <c r="BG297" s="179">
        <f t="shared" si="56"/>
        <v>0</v>
      </c>
      <c r="BH297" s="179">
        <f t="shared" si="57"/>
        <v>0</v>
      </c>
      <c r="BI297" s="179">
        <f t="shared" si="58"/>
        <v>0</v>
      </c>
      <c r="BJ297" s="21" t="s">
        <v>79</v>
      </c>
      <c r="BK297" s="179">
        <f t="shared" si="59"/>
        <v>0</v>
      </c>
      <c r="BL297" s="21" t="s">
        <v>387</v>
      </c>
      <c r="BM297" s="21" t="s">
        <v>708</v>
      </c>
    </row>
    <row r="298" spans="2:65" s="1" customFormat="1" ht="22.5" customHeight="1">
      <c r="B298" s="167"/>
      <c r="C298" s="193" t="s">
        <v>709</v>
      </c>
      <c r="D298" s="193" t="s">
        <v>275</v>
      </c>
      <c r="E298" s="194" t="s">
        <v>710</v>
      </c>
      <c r="F298" s="195" t="s">
        <v>711</v>
      </c>
      <c r="G298" s="196" t="s">
        <v>278</v>
      </c>
      <c r="H298" s="197">
        <v>3</v>
      </c>
      <c r="I298" s="198"/>
      <c r="J298" s="199">
        <f t="shared" si="50"/>
        <v>0</v>
      </c>
      <c r="K298" s="195" t="s">
        <v>335</v>
      </c>
      <c r="L298" s="200"/>
      <c r="M298" s="201" t="s">
        <v>5</v>
      </c>
      <c r="N298" s="202" t="s">
        <v>42</v>
      </c>
      <c r="O298" s="39"/>
      <c r="P298" s="177">
        <f t="shared" si="51"/>
        <v>0</v>
      </c>
      <c r="Q298" s="177">
        <v>0</v>
      </c>
      <c r="R298" s="177">
        <f t="shared" si="52"/>
        <v>0</v>
      </c>
      <c r="S298" s="177">
        <v>0</v>
      </c>
      <c r="T298" s="178">
        <f t="shared" si="53"/>
        <v>0</v>
      </c>
      <c r="AR298" s="21" t="s">
        <v>614</v>
      </c>
      <c r="AT298" s="21" t="s">
        <v>275</v>
      </c>
      <c r="AU298" s="21" t="s">
        <v>81</v>
      </c>
      <c r="AY298" s="21" t="s">
        <v>136</v>
      </c>
      <c r="BE298" s="179">
        <f t="shared" si="54"/>
        <v>0</v>
      </c>
      <c r="BF298" s="179">
        <f t="shared" si="55"/>
        <v>0</v>
      </c>
      <c r="BG298" s="179">
        <f t="shared" si="56"/>
        <v>0</v>
      </c>
      <c r="BH298" s="179">
        <f t="shared" si="57"/>
        <v>0</v>
      </c>
      <c r="BI298" s="179">
        <f t="shared" si="58"/>
        <v>0</v>
      </c>
      <c r="BJ298" s="21" t="s">
        <v>79</v>
      </c>
      <c r="BK298" s="179">
        <f t="shared" si="59"/>
        <v>0</v>
      </c>
      <c r="BL298" s="21" t="s">
        <v>387</v>
      </c>
      <c r="BM298" s="21" t="s">
        <v>712</v>
      </c>
    </row>
    <row r="299" spans="2:65" s="1" customFormat="1" ht="22.5" customHeight="1">
      <c r="B299" s="167"/>
      <c r="C299" s="193" t="s">
        <v>713</v>
      </c>
      <c r="D299" s="193" t="s">
        <v>275</v>
      </c>
      <c r="E299" s="194" t="s">
        <v>714</v>
      </c>
      <c r="F299" s="195" t="s">
        <v>715</v>
      </c>
      <c r="G299" s="196" t="s">
        <v>160</v>
      </c>
      <c r="H299" s="197">
        <v>4</v>
      </c>
      <c r="I299" s="198"/>
      <c r="J299" s="199">
        <f t="shared" si="50"/>
        <v>0</v>
      </c>
      <c r="K299" s="195" t="s">
        <v>335</v>
      </c>
      <c r="L299" s="200"/>
      <c r="M299" s="201" t="s">
        <v>5</v>
      </c>
      <c r="N299" s="202" t="s">
        <v>42</v>
      </c>
      <c r="O299" s="39"/>
      <c r="P299" s="177">
        <f t="shared" si="51"/>
        <v>0</v>
      </c>
      <c r="Q299" s="177">
        <v>0</v>
      </c>
      <c r="R299" s="177">
        <f t="shared" si="52"/>
        <v>0</v>
      </c>
      <c r="S299" s="177">
        <v>0</v>
      </c>
      <c r="T299" s="178">
        <f t="shared" si="53"/>
        <v>0</v>
      </c>
      <c r="AR299" s="21" t="s">
        <v>614</v>
      </c>
      <c r="AT299" s="21" t="s">
        <v>275</v>
      </c>
      <c r="AU299" s="21" t="s">
        <v>81</v>
      </c>
      <c r="AY299" s="21" t="s">
        <v>136</v>
      </c>
      <c r="BE299" s="179">
        <f t="shared" si="54"/>
        <v>0</v>
      </c>
      <c r="BF299" s="179">
        <f t="shared" si="55"/>
        <v>0</v>
      </c>
      <c r="BG299" s="179">
        <f t="shared" si="56"/>
        <v>0</v>
      </c>
      <c r="BH299" s="179">
        <f t="shared" si="57"/>
        <v>0</v>
      </c>
      <c r="BI299" s="179">
        <f t="shared" si="58"/>
        <v>0</v>
      </c>
      <c r="BJ299" s="21" t="s">
        <v>79</v>
      </c>
      <c r="BK299" s="179">
        <f t="shared" si="59"/>
        <v>0</v>
      </c>
      <c r="BL299" s="21" t="s">
        <v>387</v>
      </c>
      <c r="BM299" s="21" t="s">
        <v>716</v>
      </c>
    </row>
    <row r="300" spans="2:65" s="1" customFormat="1" ht="22.5" customHeight="1">
      <c r="B300" s="167"/>
      <c r="C300" s="193" t="s">
        <v>717</v>
      </c>
      <c r="D300" s="193" t="s">
        <v>275</v>
      </c>
      <c r="E300" s="194" t="s">
        <v>718</v>
      </c>
      <c r="F300" s="195" t="s">
        <v>719</v>
      </c>
      <c r="G300" s="196" t="s">
        <v>278</v>
      </c>
      <c r="H300" s="197">
        <v>1</v>
      </c>
      <c r="I300" s="198"/>
      <c r="J300" s="199">
        <f t="shared" si="50"/>
        <v>0</v>
      </c>
      <c r="K300" s="195" t="s">
        <v>335</v>
      </c>
      <c r="L300" s="200"/>
      <c r="M300" s="201" t="s">
        <v>5</v>
      </c>
      <c r="N300" s="202" t="s">
        <v>42</v>
      </c>
      <c r="O300" s="39"/>
      <c r="P300" s="177">
        <f t="shared" si="51"/>
        <v>0</v>
      </c>
      <c r="Q300" s="177">
        <v>0</v>
      </c>
      <c r="R300" s="177">
        <f t="shared" si="52"/>
        <v>0</v>
      </c>
      <c r="S300" s="177">
        <v>0</v>
      </c>
      <c r="T300" s="178">
        <f t="shared" si="53"/>
        <v>0</v>
      </c>
      <c r="AR300" s="21" t="s">
        <v>614</v>
      </c>
      <c r="AT300" s="21" t="s">
        <v>275</v>
      </c>
      <c r="AU300" s="21" t="s">
        <v>81</v>
      </c>
      <c r="AY300" s="21" t="s">
        <v>136</v>
      </c>
      <c r="BE300" s="179">
        <f t="shared" si="54"/>
        <v>0</v>
      </c>
      <c r="BF300" s="179">
        <f t="shared" si="55"/>
        <v>0</v>
      </c>
      <c r="BG300" s="179">
        <f t="shared" si="56"/>
        <v>0</v>
      </c>
      <c r="BH300" s="179">
        <f t="shared" si="57"/>
        <v>0</v>
      </c>
      <c r="BI300" s="179">
        <f t="shared" si="58"/>
        <v>0</v>
      </c>
      <c r="BJ300" s="21" t="s">
        <v>79</v>
      </c>
      <c r="BK300" s="179">
        <f t="shared" si="59"/>
        <v>0</v>
      </c>
      <c r="BL300" s="21" t="s">
        <v>387</v>
      </c>
      <c r="BM300" s="21" t="s">
        <v>720</v>
      </c>
    </row>
    <row r="301" spans="2:65" s="1" customFormat="1" ht="22.5" customHeight="1">
      <c r="B301" s="167"/>
      <c r="C301" s="193" t="s">
        <v>721</v>
      </c>
      <c r="D301" s="193" t="s">
        <v>275</v>
      </c>
      <c r="E301" s="194" t="s">
        <v>722</v>
      </c>
      <c r="F301" s="195" t="s">
        <v>723</v>
      </c>
      <c r="G301" s="196" t="s">
        <v>278</v>
      </c>
      <c r="H301" s="197">
        <v>1</v>
      </c>
      <c r="I301" s="198"/>
      <c r="J301" s="199">
        <f t="shared" si="50"/>
        <v>0</v>
      </c>
      <c r="K301" s="195" t="s">
        <v>335</v>
      </c>
      <c r="L301" s="200"/>
      <c r="M301" s="201" t="s">
        <v>5</v>
      </c>
      <c r="N301" s="202" t="s">
        <v>42</v>
      </c>
      <c r="O301" s="39"/>
      <c r="P301" s="177">
        <f t="shared" si="51"/>
        <v>0</v>
      </c>
      <c r="Q301" s="177">
        <v>0</v>
      </c>
      <c r="R301" s="177">
        <f t="shared" si="52"/>
        <v>0</v>
      </c>
      <c r="S301" s="177">
        <v>0</v>
      </c>
      <c r="T301" s="178">
        <f t="shared" si="53"/>
        <v>0</v>
      </c>
      <c r="AR301" s="21" t="s">
        <v>614</v>
      </c>
      <c r="AT301" s="21" t="s">
        <v>275</v>
      </c>
      <c r="AU301" s="21" t="s">
        <v>81</v>
      </c>
      <c r="AY301" s="21" t="s">
        <v>136</v>
      </c>
      <c r="BE301" s="179">
        <f t="shared" si="54"/>
        <v>0</v>
      </c>
      <c r="BF301" s="179">
        <f t="shared" si="55"/>
        <v>0</v>
      </c>
      <c r="BG301" s="179">
        <f t="shared" si="56"/>
        <v>0</v>
      </c>
      <c r="BH301" s="179">
        <f t="shared" si="57"/>
        <v>0</v>
      </c>
      <c r="BI301" s="179">
        <f t="shared" si="58"/>
        <v>0</v>
      </c>
      <c r="BJ301" s="21" t="s">
        <v>79</v>
      </c>
      <c r="BK301" s="179">
        <f t="shared" si="59"/>
        <v>0</v>
      </c>
      <c r="BL301" s="21" t="s">
        <v>387</v>
      </c>
      <c r="BM301" s="21" t="s">
        <v>724</v>
      </c>
    </row>
    <row r="302" spans="2:65" s="1" customFormat="1" ht="22.5" customHeight="1">
      <c r="B302" s="167"/>
      <c r="C302" s="193" t="s">
        <v>725</v>
      </c>
      <c r="D302" s="193" t="s">
        <v>275</v>
      </c>
      <c r="E302" s="194" t="s">
        <v>726</v>
      </c>
      <c r="F302" s="195" t="s">
        <v>727</v>
      </c>
      <c r="G302" s="196" t="s">
        <v>160</v>
      </c>
      <c r="H302" s="197">
        <v>3.6</v>
      </c>
      <c r="I302" s="198"/>
      <c r="J302" s="199">
        <f t="shared" si="50"/>
        <v>0</v>
      </c>
      <c r="K302" s="195" t="s">
        <v>335</v>
      </c>
      <c r="L302" s="200"/>
      <c r="M302" s="201" t="s">
        <v>5</v>
      </c>
      <c r="N302" s="202" t="s">
        <v>42</v>
      </c>
      <c r="O302" s="39"/>
      <c r="P302" s="177">
        <f t="shared" si="51"/>
        <v>0</v>
      </c>
      <c r="Q302" s="177">
        <v>0</v>
      </c>
      <c r="R302" s="177">
        <f t="shared" si="52"/>
        <v>0</v>
      </c>
      <c r="S302" s="177">
        <v>0</v>
      </c>
      <c r="T302" s="178">
        <f t="shared" si="53"/>
        <v>0</v>
      </c>
      <c r="AR302" s="21" t="s">
        <v>614</v>
      </c>
      <c r="AT302" s="21" t="s">
        <v>275</v>
      </c>
      <c r="AU302" s="21" t="s">
        <v>81</v>
      </c>
      <c r="AY302" s="21" t="s">
        <v>136</v>
      </c>
      <c r="BE302" s="179">
        <f t="shared" si="54"/>
        <v>0</v>
      </c>
      <c r="BF302" s="179">
        <f t="shared" si="55"/>
        <v>0</v>
      </c>
      <c r="BG302" s="179">
        <f t="shared" si="56"/>
        <v>0</v>
      </c>
      <c r="BH302" s="179">
        <f t="shared" si="57"/>
        <v>0</v>
      </c>
      <c r="BI302" s="179">
        <f t="shared" si="58"/>
        <v>0</v>
      </c>
      <c r="BJ302" s="21" t="s">
        <v>79</v>
      </c>
      <c r="BK302" s="179">
        <f t="shared" si="59"/>
        <v>0</v>
      </c>
      <c r="BL302" s="21" t="s">
        <v>387</v>
      </c>
      <c r="BM302" s="21" t="s">
        <v>728</v>
      </c>
    </row>
    <row r="303" spans="2:65" s="1" customFormat="1" ht="22.5" customHeight="1">
      <c r="B303" s="167"/>
      <c r="C303" s="193" t="s">
        <v>729</v>
      </c>
      <c r="D303" s="193" t="s">
        <v>275</v>
      </c>
      <c r="E303" s="194" t="s">
        <v>730</v>
      </c>
      <c r="F303" s="195" t="s">
        <v>731</v>
      </c>
      <c r="G303" s="196" t="s">
        <v>160</v>
      </c>
      <c r="H303" s="197">
        <v>4</v>
      </c>
      <c r="I303" s="198"/>
      <c r="J303" s="199">
        <f t="shared" si="50"/>
        <v>0</v>
      </c>
      <c r="K303" s="195" t="s">
        <v>335</v>
      </c>
      <c r="L303" s="200"/>
      <c r="M303" s="201" t="s">
        <v>5</v>
      </c>
      <c r="N303" s="202" t="s">
        <v>42</v>
      </c>
      <c r="O303" s="39"/>
      <c r="P303" s="177">
        <f t="shared" si="51"/>
        <v>0</v>
      </c>
      <c r="Q303" s="177">
        <v>0</v>
      </c>
      <c r="R303" s="177">
        <f t="shared" si="52"/>
        <v>0</v>
      </c>
      <c r="S303" s="177">
        <v>0</v>
      </c>
      <c r="T303" s="178">
        <f t="shared" si="53"/>
        <v>0</v>
      </c>
      <c r="AR303" s="21" t="s">
        <v>614</v>
      </c>
      <c r="AT303" s="21" t="s">
        <v>275</v>
      </c>
      <c r="AU303" s="21" t="s">
        <v>81</v>
      </c>
      <c r="AY303" s="21" t="s">
        <v>136</v>
      </c>
      <c r="BE303" s="179">
        <f t="shared" si="54"/>
        <v>0</v>
      </c>
      <c r="BF303" s="179">
        <f t="shared" si="55"/>
        <v>0</v>
      </c>
      <c r="BG303" s="179">
        <f t="shared" si="56"/>
        <v>0</v>
      </c>
      <c r="BH303" s="179">
        <f t="shared" si="57"/>
        <v>0</v>
      </c>
      <c r="BI303" s="179">
        <f t="shared" si="58"/>
        <v>0</v>
      </c>
      <c r="BJ303" s="21" t="s">
        <v>79</v>
      </c>
      <c r="BK303" s="179">
        <f t="shared" si="59"/>
        <v>0</v>
      </c>
      <c r="BL303" s="21" t="s">
        <v>387</v>
      </c>
      <c r="BM303" s="21" t="s">
        <v>732</v>
      </c>
    </row>
    <row r="304" spans="2:65" s="10" customFormat="1" ht="37.35" customHeight="1">
      <c r="B304" s="153"/>
      <c r="D304" s="164" t="s">
        <v>70</v>
      </c>
      <c r="E304" s="204" t="s">
        <v>733</v>
      </c>
      <c r="F304" s="204" t="s">
        <v>734</v>
      </c>
      <c r="I304" s="156"/>
      <c r="J304" s="205">
        <f>BK304</f>
        <v>0</v>
      </c>
      <c r="L304" s="153"/>
      <c r="M304" s="158"/>
      <c r="N304" s="159"/>
      <c r="O304" s="159"/>
      <c r="P304" s="160">
        <f>SUM(P305:P316)</f>
        <v>0</v>
      </c>
      <c r="Q304" s="159"/>
      <c r="R304" s="160">
        <f>SUM(R305:R316)</f>
        <v>0</v>
      </c>
      <c r="S304" s="159"/>
      <c r="T304" s="161">
        <f>SUM(T305:T316)</f>
        <v>0</v>
      </c>
      <c r="AR304" s="154" t="s">
        <v>144</v>
      </c>
      <c r="AT304" s="162" t="s">
        <v>70</v>
      </c>
      <c r="AU304" s="162" t="s">
        <v>71</v>
      </c>
      <c r="AY304" s="154" t="s">
        <v>136</v>
      </c>
      <c r="BK304" s="163">
        <f>SUM(BK305:BK316)</f>
        <v>0</v>
      </c>
    </row>
    <row r="305" spans="2:65" s="1" customFormat="1" ht="22.5" customHeight="1">
      <c r="B305" s="167"/>
      <c r="C305" s="168" t="s">
        <v>735</v>
      </c>
      <c r="D305" s="168" t="s">
        <v>139</v>
      </c>
      <c r="E305" s="169" t="s">
        <v>736</v>
      </c>
      <c r="F305" s="170" t="s">
        <v>737</v>
      </c>
      <c r="G305" s="171" t="s">
        <v>703</v>
      </c>
      <c r="H305" s="172">
        <v>8</v>
      </c>
      <c r="I305" s="173"/>
      <c r="J305" s="174">
        <f t="shared" ref="J305:J316" si="60">ROUND(I305*H305,2)</f>
        <v>0</v>
      </c>
      <c r="K305" s="170" t="s">
        <v>335</v>
      </c>
      <c r="L305" s="38"/>
      <c r="M305" s="175" t="s">
        <v>5</v>
      </c>
      <c r="N305" s="176" t="s">
        <v>42</v>
      </c>
      <c r="O305" s="39"/>
      <c r="P305" s="177">
        <f t="shared" ref="P305:P316" si="61">O305*H305</f>
        <v>0</v>
      </c>
      <c r="Q305" s="177">
        <v>0</v>
      </c>
      <c r="R305" s="177">
        <f t="shared" ref="R305:R316" si="62">Q305*H305</f>
        <v>0</v>
      </c>
      <c r="S305" s="177">
        <v>0</v>
      </c>
      <c r="T305" s="178">
        <f t="shared" ref="T305:T316" si="63">S305*H305</f>
        <v>0</v>
      </c>
      <c r="AR305" s="21" t="s">
        <v>144</v>
      </c>
      <c r="AT305" s="21" t="s">
        <v>139</v>
      </c>
      <c r="AU305" s="21" t="s">
        <v>79</v>
      </c>
      <c r="AY305" s="21" t="s">
        <v>136</v>
      </c>
      <c r="BE305" s="179">
        <f t="shared" ref="BE305:BE316" si="64">IF(N305="základní",J305,0)</f>
        <v>0</v>
      </c>
      <c r="BF305" s="179">
        <f t="shared" ref="BF305:BF316" si="65">IF(N305="snížená",J305,0)</f>
        <v>0</v>
      </c>
      <c r="BG305" s="179">
        <f t="shared" ref="BG305:BG316" si="66">IF(N305="zákl. přenesená",J305,0)</f>
        <v>0</v>
      </c>
      <c r="BH305" s="179">
        <f t="shared" ref="BH305:BH316" si="67">IF(N305="sníž. přenesená",J305,0)</f>
        <v>0</v>
      </c>
      <c r="BI305" s="179">
        <f t="shared" ref="BI305:BI316" si="68">IF(N305="nulová",J305,0)</f>
        <v>0</v>
      </c>
      <c r="BJ305" s="21" t="s">
        <v>79</v>
      </c>
      <c r="BK305" s="179">
        <f t="shared" ref="BK305:BK316" si="69">ROUND(I305*H305,2)</f>
        <v>0</v>
      </c>
      <c r="BL305" s="21" t="s">
        <v>144</v>
      </c>
      <c r="BM305" s="21" t="s">
        <v>738</v>
      </c>
    </row>
    <row r="306" spans="2:65" s="1" customFormat="1" ht="22.5" customHeight="1">
      <c r="B306" s="167"/>
      <c r="C306" s="193" t="s">
        <v>739</v>
      </c>
      <c r="D306" s="193" t="s">
        <v>275</v>
      </c>
      <c r="E306" s="194" t="s">
        <v>79</v>
      </c>
      <c r="F306" s="195" t="s">
        <v>740</v>
      </c>
      <c r="G306" s="196" t="s">
        <v>278</v>
      </c>
      <c r="H306" s="197">
        <v>1</v>
      </c>
      <c r="I306" s="198"/>
      <c r="J306" s="199">
        <f t="shared" si="60"/>
        <v>0</v>
      </c>
      <c r="K306" s="195" t="s">
        <v>335</v>
      </c>
      <c r="L306" s="200"/>
      <c r="M306" s="201" t="s">
        <v>5</v>
      </c>
      <c r="N306" s="202" t="s">
        <v>42</v>
      </c>
      <c r="O306" s="39"/>
      <c r="P306" s="177">
        <f t="shared" si="61"/>
        <v>0</v>
      </c>
      <c r="Q306" s="177">
        <v>0</v>
      </c>
      <c r="R306" s="177">
        <f t="shared" si="62"/>
        <v>0</v>
      </c>
      <c r="S306" s="177">
        <v>0</v>
      </c>
      <c r="T306" s="178">
        <f t="shared" si="63"/>
        <v>0</v>
      </c>
      <c r="AR306" s="21" t="s">
        <v>188</v>
      </c>
      <c r="AT306" s="21" t="s">
        <v>275</v>
      </c>
      <c r="AU306" s="21" t="s">
        <v>79</v>
      </c>
      <c r="AY306" s="21" t="s">
        <v>136</v>
      </c>
      <c r="BE306" s="179">
        <f t="shared" si="64"/>
        <v>0</v>
      </c>
      <c r="BF306" s="179">
        <f t="shared" si="65"/>
        <v>0</v>
      </c>
      <c r="BG306" s="179">
        <f t="shared" si="66"/>
        <v>0</v>
      </c>
      <c r="BH306" s="179">
        <f t="shared" si="67"/>
        <v>0</v>
      </c>
      <c r="BI306" s="179">
        <f t="shared" si="68"/>
        <v>0</v>
      </c>
      <c r="BJ306" s="21" t="s">
        <v>79</v>
      </c>
      <c r="BK306" s="179">
        <f t="shared" si="69"/>
        <v>0</v>
      </c>
      <c r="BL306" s="21" t="s">
        <v>144</v>
      </c>
      <c r="BM306" s="21" t="s">
        <v>741</v>
      </c>
    </row>
    <row r="307" spans="2:65" s="1" customFormat="1" ht="22.5" customHeight="1">
      <c r="B307" s="167"/>
      <c r="C307" s="193" t="s">
        <v>742</v>
      </c>
      <c r="D307" s="193" t="s">
        <v>275</v>
      </c>
      <c r="E307" s="194" t="s">
        <v>81</v>
      </c>
      <c r="F307" s="195" t="s">
        <v>743</v>
      </c>
      <c r="G307" s="196" t="s">
        <v>278</v>
      </c>
      <c r="H307" s="197">
        <v>4</v>
      </c>
      <c r="I307" s="198"/>
      <c r="J307" s="199">
        <f t="shared" si="60"/>
        <v>0</v>
      </c>
      <c r="K307" s="195" t="s">
        <v>335</v>
      </c>
      <c r="L307" s="200"/>
      <c r="M307" s="201" t="s">
        <v>5</v>
      </c>
      <c r="N307" s="202" t="s">
        <v>42</v>
      </c>
      <c r="O307" s="39"/>
      <c r="P307" s="177">
        <f t="shared" si="61"/>
        <v>0</v>
      </c>
      <c r="Q307" s="177">
        <v>0</v>
      </c>
      <c r="R307" s="177">
        <f t="shared" si="62"/>
        <v>0</v>
      </c>
      <c r="S307" s="177">
        <v>0</v>
      </c>
      <c r="T307" s="178">
        <f t="shared" si="63"/>
        <v>0</v>
      </c>
      <c r="AR307" s="21" t="s">
        <v>188</v>
      </c>
      <c r="AT307" s="21" t="s">
        <v>275</v>
      </c>
      <c r="AU307" s="21" t="s">
        <v>79</v>
      </c>
      <c r="AY307" s="21" t="s">
        <v>136</v>
      </c>
      <c r="BE307" s="179">
        <f t="shared" si="64"/>
        <v>0</v>
      </c>
      <c r="BF307" s="179">
        <f t="shared" si="65"/>
        <v>0</v>
      </c>
      <c r="BG307" s="179">
        <f t="shared" si="66"/>
        <v>0</v>
      </c>
      <c r="BH307" s="179">
        <f t="shared" si="67"/>
        <v>0</v>
      </c>
      <c r="BI307" s="179">
        <f t="shared" si="68"/>
        <v>0</v>
      </c>
      <c r="BJ307" s="21" t="s">
        <v>79</v>
      </c>
      <c r="BK307" s="179">
        <f t="shared" si="69"/>
        <v>0</v>
      </c>
      <c r="BL307" s="21" t="s">
        <v>144</v>
      </c>
      <c r="BM307" s="21" t="s">
        <v>744</v>
      </c>
    </row>
    <row r="308" spans="2:65" s="1" customFormat="1" ht="22.5" customHeight="1">
      <c r="B308" s="167"/>
      <c r="C308" s="193" t="s">
        <v>745</v>
      </c>
      <c r="D308" s="193" t="s">
        <v>275</v>
      </c>
      <c r="E308" s="194" t="s">
        <v>746</v>
      </c>
      <c r="F308" s="195" t="s">
        <v>747</v>
      </c>
      <c r="G308" s="196" t="s">
        <v>278</v>
      </c>
      <c r="H308" s="197">
        <v>1</v>
      </c>
      <c r="I308" s="198"/>
      <c r="J308" s="199">
        <f t="shared" si="60"/>
        <v>0</v>
      </c>
      <c r="K308" s="195" t="s">
        <v>335</v>
      </c>
      <c r="L308" s="200"/>
      <c r="M308" s="201" t="s">
        <v>5</v>
      </c>
      <c r="N308" s="202" t="s">
        <v>42</v>
      </c>
      <c r="O308" s="39"/>
      <c r="P308" s="177">
        <f t="shared" si="61"/>
        <v>0</v>
      </c>
      <c r="Q308" s="177">
        <v>0</v>
      </c>
      <c r="R308" s="177">
        <f t="shared" si="62"/>
        <v>0</v>
      </c>
      <c r="S308" s="177">
        <v>0</v>
      </c>
      <c r="T308" s="178">
        <f t="shared" si="63"/>
        <v>0</v>
      </c>
      <c r="AR308" s="21" t="s">
        <v>188</v>
      </c>
      <c r="AT308" s="21" t="s">
        <v>275</v>
      </c>
      <c r="AU308" s="21" t="s">
        <v>79</v>
      </c>
      <c r="AY308" s="21" t="s">
        <v>136</v>
      </c>
      <c r="BE308" s="179">
        <f t="shared" si="64"/>
        <v>0</v>
      </c>
      <c r="BF308" s="179">
        <f t="shared" si="65"/>
        <v>0</v>
      </c>
      <c r="BG308" s="179">
        <f t="shared" si="66"/>
        <v>0</v>
      </c>
      <c r="BH308" s="179">
        <f t="shared" si="67"/>
        <v>0</v>
      </c>
      <c r="BI308" s="179">
        <f t="shared" si="68"/>
        <v>0</v>
      </c>
      <c r="BJ308" s="21" t="s">
        <v>79</v>
      </c>
      <c r="BK308" s="179">
        <f t="shared" si="69"/>
        <v>0</v>
      </c>
      <c r="BL308" s="21" t="s">
        <v>144</v>
      </c>
      <c r="BM308" s="21" t="s">
        <v>748</v>
      </c>
    </row>
    <row r="309" spans="2:65" s="1" customFormat="1" ht="22.5" customHeight="1">
      <c r="B309" s="167"/>
      <c r="C309" s="193" t="s">
        <v>749</v>
      </c>
      <c r="D309" s="193" t="s">
        <v>275</v>
      </c>
      <c r="E309" s="194" t="s">
        <v>750</v>
      </c>
      <c r="F309" s="195" t="s">
        <v>751</v>
      </c>
      <c r="G309" s="196" t="s">
        <v>278</v>
      </c>
      <c r="H309" s="197">
        <v>3</v>
      </c>
      <c r="I309" s="198"/>
      <c r="J309" s="199">
        <f t="shared" si="60"/>
        <v>0</v>
      </c>
      <c r="K309" s="195" t="s">
        <v>335</v>
      </c>
      <c r="L309" s="200"/>
      <c r="M309" s="201" t="s">
        <v>5</v>
      </c>
      <c r="N309" s="202" t="s">
        <v>42</v>
      </c>
      <c r="O309" s="39"/>
      <c r="P309" s="177">
        <f t="shared" si="61"/>
        <v>0</v>
      </c>
      <c r="Q309" s="177">
        <v>0</v>
      </c>
      <c r="R309" s="177">
        <f t="shared" si="62"/>
        <v>0</v>
      </c>
      <c r="S309" s="177">
        <v>0</v>
      </c>
      <c r="T309" s="178">
        <f t="shared" si="63"/>
        <v>0</v>
      </c>
      <c r="AR309" s="21" t="s">
        <v>188</v>
      </c>
      <c r="AT309" s="21" t="s">
        <v>275</v>
      </c>
      <c r="AU309" s="21" t="s">
        <v>79</v>
      </c>
      <c r="AY309" s="21" t="s">
        <v>136</v>
      </c>
      <c r="BE309" s="179">
        <f t="shared" si="64"/>
        <v>0</v>
      </c>
      <c r="BF309" s="179">
        <f t="shared" si="65"/>
        <v>0</v>
      </c>
      <c r="BG309" s="179">
        <f t="shared" si="66"/>
        <v>0</v>
      </c>
      <c r="BH309" s="179">
        <f t="shared" si="67"/>
        <v>0</v>
      </c>
      <c r="BI309" s="179">
        <f t="shared" si="68"/>
        <v>0</v>
      </c>
      <c r="BJ309" s="21" t="s">
        <v>79</v>
      </c>
      <c r="BK309" s="179">
        <f t="shared" si="69"/>
        <v>0</v>
      </c>
      <c r="BL309" s="21" t="s">
        <v>144</v>
      </c>
      <c r="BM309" s="21" t="s">
        <v>752</v>
      </c>
    </row>
    <row r="310" spans="2:65" s="1" customFormat="1" ht="22.5" customHeight="1">
      <c r="B310" s="167"/>
      <c r="C310" s="193" t="s">
        <v>753</v>
      </c>
      <c r="D310" s="193" t="s">
        <v>275</v>
      </c>
      <c r="E310" s="194" t="s">
        <v>754</v>
      </c>
      <c r="F310" s="195" t="s">
        <v>755</v>
      </c>
      <c r="G310" s="196" t="s">
        <v>278</v>
      </c>
      <c r="H310" s="197">
        <v>1</v>
      </c>
      <c r="I310" s="198"/>
      <c r="J310" s="199">
        <f t="shared" si="60"/>
        <v>0</v>
      </c>
      <c r="K310" s="195" t="s">
        <v>335</v>
      </c>
      <c r="L310" s="200"/>
      <c r="M310" s="201" t="s">
        <v>5</v>
      </c>
      <c r="N310" s="202" t="s">
        <v>42</v>
      </c>
      <c r="O310" s="39"/>
      <c r="P310" s="177">
        <f t="shared" si="61"/>
        <v>0</v>
      </c>
      <c r="Q310" s="177">
        <v>0</v>
      </c>
      <c r="R310" s="177">
        <f t="shared" si="62"/>
        <v>0</v>
      </c>
      <c r="S310" s="177">
        <v>0</v>
      </c>
      <c r="T310" s="178">
        <f t="shared" si="63"/>
        <v>0</v>
      </c>
      <c r="AR310" s="21" t="s">
        <v>188</v>
      </c>
      <c r="AT310" s="21" t="s">
        <v>275</v>
      </c>
      <c r="AU310" s="21" t="s">
        <v>79</v>
      </c>
      <c r="AY310" s="21" t="s">
        <v>136</v>
      </c>
      <c r="BE310" s="179">
        <f t="shared" si="64"/>
        <v>0</v>
      </c>
      <c r="BF310" s="179">
        <f t="shared" si="65"/>
        <v>0</v>
      </c>
      <c r="BG310" s="179">
        <f t="shared" si="66"/>
        <v>0</v>
      </c>
      <c r="BH310" s="179">
        <f t="shared" si="67"/>
        <v>0</v>
      </c>
      <c r="BI310" s="179">
        <f t="shared" si="68"/>
        <v>0</v>
      </c>
      <c r="BJ310" s="21" t="s">
        <v>79</v>
      </c>
      <c r="BK310" s="179">
        <f t="shared" si="69"/>
        <v>0</v>
      </c>
      <c r="BL310" s="21" t="s">
        <v>144</v>
      </c>
      <c r="BM310" s="21" t="s">
        <v>756</v>
      </c>
    </row>
    <row r="311" spans="2:65" s="1" customFormat="1" ht="22.5" customHeight="1">
      <c r="B311" s="167"/>
      <c r="C311" s="193" t="s">
        <v>757</v>
      </c>
      <c r="D311" s="193" t="s">
        <v>275</v>
      </c>
      <c r="E311" s="194" t="s">
        <v>758</v>
      </c>
      <c r="F311" s="195" t="s">
        <v>759</v>
      </c>
      <c r="G311" s="196" t="s">
        <v>278</v>
      </c>
      <c r="H311" s="197">
        <v>3</v>
      </c>
      <c r="I311" s="198"/>
      <c r="J311" s="199">
        <f t="shared" si="60"/>
        <v>0</v>
      </c>
      <c r="K311" s="195" t="s">
        <v>335</v>
      </c>
      <c r="L311" s="200"/>
      <c r="M311" s="201" t="s">
        <v>5</v>
      </c>
      <c r="N311" s="202" t="s">
        <v>42</v>
      </c>
      <c r="O311" s="39"/>
      <c r="P311" s="177">
        <f t="shared" si="61"/>
        <v>0</v>
      </c>
      <c r="Q311" s="177">
        <v>0</v>
      </c>
      <c r="R311" s="177">
        <f t="shared" si="62"/>
        <v>0</v>
      </c>
      <c r="S311" s="177">
        <v>0</v>
      </c>
      <c r="T311" s="178">
        <f t="shared" si="63"/>
        <v>0</v>
      </c>
      <c r="AR311" s="21" t="s">
        <v>188</v>
      </c>
      <c r="AT311" s="21" t="s">
        <v>275</v>
      </c>
      <c r="AU311" s="21" t="s">
        <v>79</v>
      </c>
      <c r="AY311" s="21" t="s">
        <v>136</v>
      </c>
      <c r="BE311" s="179">
        <f t="shared" si="64"/>
        <v>0</v>
      </c>
      <c r="BF311" s="179">
        <f t="shared" si="65"/>
        <v>0</v>
      </c>
      <c r="BG311" s="179">
        <f t="shared" si="66"/>
        <v>0</v>
      </c>
      <c r="BH311" s="179">
        <f t="shared" si="67"/>
        <v>0</v>
      </c>
      <c r="BI311" s="179">
        <f t="shared" si="68"/>
        <v>0</v>
      </c>
      <c r="BJ311" s="21" t="s">
        <v>79</v>
      </c>
      <c r="BK311" s="179">
        <f t="shared" si="69"/>
        <v>0</v>
      </c>
      <c r="BL311" s="21" t="s">
        <v>144</v>
      </c>
      <c r="BM311" s="21" t="s">
        <v>760</v>
      </c>
    </row>
    <row r="312" spans="2:65" s="1" customFormat="1" ht="22.5" customHeight="1">
      <c r="B312" s="167"/>
      <c r="C312" s="193" t="s">
        <v>761</v>
      </c>
      <c r="D312" s="193" t="s">
        <v>275</v>
      </c>
      <c r="E312" s="194" t="s">
        <v>762</v>
      </c>
      <c r="F312" s="195" t="s">
        <v>763</v>
      </c>
      <c r="G312" s="196" t="s">
        <v>278</v>
      </c>
      <c r="H312" s="197">
        <v>4</v>
      </c>
      <c r="I312" s="198"/>
      <c r="J312" s="199">
        <f t="shared" si="60"/>
        <v>0</v>
      </c>
      <c r="K312" s="195" t="s">
        <v>335</v>
      </c>
      <c r="L312" s="200"/>
      <c r="M312" s="201" t="s">
        <v>5</v>
      </c>
      <c r="N312" s="202" t="s">
        <v>42</v>
      </c>
      <c r="O312" s="39"/>
      <c r="P312" s="177">
        <f t="shared" si="61"/>
        <v>0</v>
      </c>
      <c r="Q312" s="177">
        <v>0</v>
      </c>
      <c r="R312" s="177">
        <f t="shared" si="62"/>
        <v>0</v>
      </c>
      <c r="S312" s="177">
        <v>0</v>
      </c>
      <c r="T312" s="178">
        <f t="shared" si="63"/>
        <v>0</v>
      </c>
      <c r="AR312" s="21" t="s">
        <v>188</v>
      </c>
      <c r="AT312" s="21" t="s">
        <v>275</v>
      </c>
      <c r="AU312" s="21" t="s">
        <v>79</v>
      </c>
      <c r="AY312" s="21" t="s">
        <v>136</v>
      </c>
      <c r="BE312" s="179">
        <f t="shared" si="64"/>
        <v>0</v>
      </c>
      <c r="BF312" s="179">
        <f t="shared" si="65"/>
        <v>0</v>
      </c>
      <c r="BG312" s="179">
        <f t="shared" si="66"/>
        <v>0</v>
      </c>
      <c r="BH312" s="179">
        <f t="shared" si="67"/>
        <v>0</v>
      </c>
      <c r="BI312" s="179">
        <f t="shared" si="68"/>
        <v>0</v>
      </c>
      <c r="BJ312" s="21" t="s">
        <v>79</v>
      </c>
      <c r="BK312" s="179">
        <f t="shared" si="69"/>
        <v>0</v>
      </c>
      <c r="BL312" s="21" t="s">
        <v>144</v>
      </c>
      <c r="BM312" s="21" t="s">
        <v>764</v>
      </c>
    </row>
    <row r="313" spans="2:65" s="1" customFormat="1" ht="22.5" customHeight="1">
      <c r="B313" s="167"/>
      <c r="C313" s="193" t="s">
        <v>765</v>
      </c>
      <c r="D313" s="193" t="s">
        <v>275</v>
      </c>
      <c r="E313" s="194" t="s">
        <v>766</v>
      </c>
      <c r="F313" s="195" t="s">
        <v>767</v>
      </c>
      <c r="G313" s="196" t="s">
        <v>278</v>
      </c>
      <c r="H313" s="197">
        <v>4</v>
      </c>
      <c r="I313" s="198"/>
      <c r="J313" s="199">
        <f t="shared" si="60"/>
        <v>0</v>
      </c>
      <c r="K313" s="195" t="s">
        <v>335</v>
      </c>
      <c r="L313" s="200"/>
      <c r="M313" s="201" t="s">
        <v>5</v>
      </c>
      <c r="N313" s="202" t="s">
        <v>42</v>
      </c>
      <c r="O313" s="39"/>
      <c r="P313" s="177">
        <f t="shared" si="61"/>
        <v>0</v>
      </c>
      <c r="Q313" s="177">
        <v>0</v>
      </c>
      <c r="R313" s="177">
        <f t="shared" si="62"/>
        <v>0</v>
      </c>
      <c r="S313" s="177">
        <v>0</v>
      </c>
      <c r="T313" s="178">
        <f t="shared" si="63"/>
        <v>0</v>
      </c>
      <c r="AR313" s="21" t="s">
        <v>188</v>
      </c>
      <c r="AT313" s="21" t="s">
        <v>275</v>
      </c>
      <c r="AU313" s="21" t="s">
        <v>79</v>
      </c>
      <c r="AY313" s="21" t="s">
        <v>136</v>
      </c>
      <c r="BE313" s="179">
        <f t="shared" si="64"/>
        <v>0</v>
      </c>
      <c r="BF313" s="179">
        <f t="shared" si="65"/>
        <v>0</v>
      </c>
      <c r="BG313" s="179">
        <f t="shared" si="66"/>
        <v>0</v>
      </c>
      <c r="BH313" s="179">
        <f t="shared" si="67"/>
        <v>0</v>
      </c>
      <c r="BI313" s="179">
        <f t="shared" si="68"/>
        <v>0</v>
      </c>
      <c r="BJ313" s="21" t="s">
        <v>79</v>
      </c>
      <c r="BK313" s="179">
        <f t="shared" si="69"/>
        <v>0</v>
      </c>
      <c r="BL313" s="21" t="s">
        <v>144</v>
      </c>
      <c r="BM313" s="21" t="s">
        <v>768</v>
      </c>
    </row>
    <row r="314" spans="2:65" s="1" customFormat="1" ht="22.5" customHeight="1">
      <c r="B314" s="167"/>
      <c r="C314" s="193" t="s">
        <v>769</v>
      </c>
      <c r="D314" s="193" t="s">
        <v>275</v>
      </c>
      <c r="E314" s="194" t="s">
        <v>770</v>
      </c>
      <c r="F314" s="195" t="s">
        <v>771</v>
      </c>
      <c r="G314" s="196" t="s">
        <v>278</v>
      </c>
      <c r="H314" s="197">
        <v>4</v>
      </c>
      <c r="I314" s="198"/>
      <c r="J314" s="199">
        <f t="shared" si="60"/>
        <v>0</v>
      </c>
      <c r="K314" s="195" t="s">
        <v>335</v>
      </c>
      <c r="L314" s="200"/>
      <c r="M314" s="201" t="s">
        <v>5</v>
      </c>
      <c r="N314" s="202" t="s">
        <v>42</v>
      </c>
      <c r="O314" s="39"/>
      <c r="P314" s="177">
        <f t="shared" si="61"/>
        <v>0</v>
      </c>
      <c r="Q314" s="177">
        <v>0</v>
      </c>
      <c r="R314" s="177">
        <f t="shared" si="62"/>
        <v>0</v>
      </c>
      <c r="S314" s="177">
        <v>0</v>
      </c>
      <c r="T314" s="178">
        <f t="shared" si="63"/>
        <v>0</v>
      </c>
      <c r="AR314" s="21" t="s">
        <v>188</v>
      </c>
      <c r="AT314" s="21" t="s">
        <v>275</v>
      </c>
      <c r="AU314" s="21" t="s">
        <v>79</v>
      </c>
      <c r="AY314" s="21" t="s">
        <v>136</v>
      </c>
      <c r="BE314" s="179">
        <f t="shared" si="64"/>
        <v>0</v>
      </c>
      <c r="BF314" s="179">
        <f t="shared" si="65"/>
        <v>0</v>
      </c>
      <c r="BG314" s="179">
        <f t="shared" si="66"/>
        <v>0</v>
      </c>
      <c r="BH314" s="179">
        <f t="shared" si="67"/>
        <v>0</v>
      </c>
      <c r="BI314" s="179">
        <f t="shared" si="68"/>
        <v>0</v>
      </c>
      <c r="BJ314" s="21" t="s">
        <v>79</v>
      </c>
      <c r="BK314" s="179">
        <f t="shared" si="69"/>
        <v>0</v>
      </c>
      <c r="BL314" s="21" t="s">
        <v>144</v>
      </c>
      <c r="BM314" s="21" t="s">
        <v>772</v>
      </c>
    </row>
    <row r="315" spans="2:65" s="1" customFormat="1" ht="22.5" customHeight="1">
      <c r="B315" s="167"/>
      <c r="C315" s="193" t="s">
        <v>773</v>
      </c>
      <c r="D315" s="193" t="s">
        <v>275</v>
      </c>
      <c r="E315" s="194" t="s">
        <v>774</v>
      </c>
      <c r="F315" s="195" t="s">
        <v>775</v>
      </c>
      <c r="G315" s="196" t="s">
        <v>278</v>
      </c>
      <c r="H315" s="197">
        <v>1</v>
      </c>
      <c r="I315" s="198"/>
      <c r="J315" s="199">
        <f t="shared" si="60"/>
        <v>0</v>
      </c>
      <c r="K315" s="195" t="s">
        <v>335</v>
      </c>
      <c r="L315" s="200"/>
      <c r="M315" s="201" t="s">
        <v>5</v>
      </c>
      <c r="N315" s="202" t="s">
        <v>42</v>
      </c>
      <c r="O315" s="39"/>
      <c r="P315" s="177">
        <f t="shared" si="61"/>
        <v>0</v>
      </c>
      <c r="Q315" s="177">
        <v>0</v>
      </c>
      <c r="R315" s="177">
        <f t="shared" si="62"/>
        <v>0</v>
      </c>
      <c r="S315" s="177">
        <v>0</v>
      </c>
      <c r="T315" s="178">
        <f t="shared" si="63"/>
        <v>0</v>
      </c>
      <c r="AR315" s="21" t="s">
        <v>188</v>
      </c>
      <c r="AT315" s="21" t="s">
        <v>275</v>
      </c>
      <c r="AU315" s="21" t="s">
        <v>79</v>
      </c>
      <c r="AY315" s="21" t="s">
        <v>136</v>
      </c>
      <c r="BE315" s="179">
        <f t="shared" si="64"/>
        <v>0</v>
      </c>
      <c r="BF315" s="179">
        <f t="shared" si="65"/>
        <v>0</v>
      </c>
      <c r="BG315" s="179">
        <f t="shared" si="66"/>
        <v>0</v>
      </c>
      <c r="BH315" s="179">
        <f t="shared" si="67"/>
        <v>0</v>
      </c>
      <c r="BI315" s="179">
        <f t="shared" si="68"/>
        <v>0</v>
      </c>
      <c r="BJ315" s="21" t="s">
        <v>79</v>
      </c>
      <c r="BK315" s="179">
        <f t="shared" si="69"/>
        <v>0</v>
      </c>
      <c r="BL315" s="21" t="s">
        <v>144</v>
      </c>
      <c r="BM315" s="21" t="s">
        <v>776</v>
      </c>
    </row>
    <row r="316" spans="2:65" s="1" customFormat="1" ht="22.5" customHeight="1">
      <c r="B316" s="167"/>
      <c r="C316" s="193" t="s">
        <v>777</v>
      </c>
      <c r="D316" s="193" t="s">
        <v>275</v>
      </c>
      <c r="E316" s="194" t="s">
        <v>778</v>
      </c>
      <c r="F316" s="195" t="s">
        <v>779</v>
      </c>
      <c r="G316" s="196" t="s">
        <v>278</v>
      </c>
      <c r="H316" s="197">
        <v>4</v>
      </c>
      <c r="I316" s="198"/>
      <c r="J316" s="199">
        <f t="shared" si="60"/>
        <v>0</v>
      </c>
      <c r="K316" s="195" t="s">
        <v>335</v>
      </c>
      <c r="L316" s="200"/>
      <c r="M316" s="201" t="s">
        <v>5</v>
      </c>
      <c r="N316" s="202" t="s">
        <v>42</v>
      </c>
      <c r="O316" s="39"/>
      <c r="P316" s="177">
        <f t="shared" si="61"/>
        <v>0</v>
      </c>
      <c r="Q316" s="177">
        <v>0</v>
      </c>
      <c r="R316" s="177">
        <f t="shared" si="62"/>
        <v>0</v>
      </c>
      <c r="S316" s="177">
        <v>0</v>
      </c>
      <c r="T316" s="178">
        <f t="shared" si="63"/>
        <v>0</v>
      </c>
      <c r="AR316" s="21" t="s">
        <v>188</v>
      </c>
      <c r="AT316" s="21" t="s">
        <v>275</v>
      </c>
      <c r="AU316" s="21" t="s">
        <v>79</v>
      </c>
      <c r="AY316" s="21" t="s">
        <v>136</v>
      </c>
      <c r="BE316" s="179">
        <f t="shared" si="64"/>
        <v>0</v>
      </c>
      <c r="BF316" s="179">
        <f t="shared" si="65"/>
        <v>0</v>
      </c>
      <c r="BG316" s="179">
        <f t="shared" si="66"/>
        <v>0</v>
      </c>
      <c r="BH316" s="179">
        <f t="shared" si="67"/>
        <v>0</v>
      </c>
      <c r="BI316" s="179">
        <f t="shared" si="68"/>
        <v>0</v>
      </c>
      <c r="BJ316" s="21" t="s">
        <v>79</v>
      </c>
      <c r="BK316" s="179">
        <f t="shared" si="69"/>
        <v>0</v>
      </c>
      <c r="BL316" s="21" t="s">
        <v>144</v>
      </c>
      <c r="BM316" s="21" t="s">
        <v>780</v>
      </c>
    </row>
    <row r="317" spans="2:65" s="10" customFormat="1" ht="37.35" customHeight="1">
      <c r="B317" s="153"/>
      <c r="D317" s="164" t="s">
        <v>70</v>
      </c>
      <c r="E317" s="204" t="s">
        <v>781</v>
      </c>
      <c r="F317" s="204" t="s">
        <v>782</v>
      </c>
      <c r="I317" s="156"/>
      <c r="J317" s="205">
        <f>BK317</f>
        <v>0</v>
      </c>
      <c r="L317" s="153"/>
      <c r="M317" s="158"/>
      <c r="N317" s="159"/>
      <c r="O317" s="159"/>
      <c r="P317" s="160">
        <f>SUM(P318:P319)</f>
        <v>0</v>
      </c>
      <c r="Q317" s="159"/>
      <c r="R317" s="160">
        <f>SUM(R318:R319)</f>
        <v>0</v>
      </c>
      <c r="S317" s="159"/>
      <c r="T317" s="161">
        <f>SUM(T318:T319)</f>
        <v>0</v>
      </c>
      <c r="AR317" s="154" t="s">
        <v>169</v>
      </c>
      <c r="AT317" s="162" t="s">
        <v>70</v>
      </c>
      <c r="AU317" s="162" t="s">
        <v>71</v>
      </c>
      <c r="AY317" s="154" t="s">
        <v>136</v>
      </c>
      <c r="BK317" s="163">
        <f>SUM(BK318:BK319)</f>
        <v>0</v>
      </c>
    </row>
    <row r="318" spans="2:65" s="1" customFormat="1" ht="22.5" customHeight="1">
      <c r="B318" s="167"/>
      <c r="C318" s="168" t="s">
        <v>783</v>
      </c>
      <c r="D318" s="168" t="s">
        <v>139</v>
      </c>
      <c r="E318" s="169" t="s">
        <v>784</v>
      </c>
      <c r="F318" s="170" t="s">
        <v>785</v>
      </c>
      <c r="G318" s="171" t="s">
        <v>289</v>
      </c>
      <c r="H318" s="203"/>
      <c r="I318" s="173"/>
      <c r="J318" s="174">
        <f>ROUND(I318*H318,2)</f>
        <v>0</v>
      </c>
      <c r="K318" s="170" t="s">
        <v>335</v>
      </c>
      <c r="L318" s="38"/>
      <c r="M318" s="175" t="s">
        <v>5</v>
      </c>
      <c r="N318" s="176" t="s">
        <v>42</v>
      </c>
      <c r="O318" s="39"/>
      <c r="P318" s="177">
        <f>O318*H318</f>
        <v>0</v>
      </c>
      <c r="Q318" s="177">
        <v>0</v>
      </c>
      <c r="R318" s="177">
        <f>Q318*H318</f>
        <v>0</v>
      </c>
      <c r="S318" s="177">
        <v>0</v>
      </c>
      <c r="T318" s="178">
        <f>S318*H318</f>
        <v>0</v>
      </c>
      <c r="AR318" s="21" t="s">
        <v>144</v>
      </c>
      <c r="AT318" s="21" t="s">
        <v>139</v>
      </c>
      <c r="AU318" s="21" t="s">
        <v>79</v>
      </c>
      <c r="AY318" s="21" t="s">
        <v>136</v>
      </c>
      <c r="BE318" s="179">
        <f>IF(N318="základní",J318,0)</f>
        <v>0</v>
      </c>
      <c r="BF318" s="179">
        <f>IF(N318="snížená",J318,0)</f>
        <v>0</v>
      </c>
      <c r="BG318" s="179">
        <f>IF(N318="zákl. přenesená",J318,0)</f>
        <v>0</v>
      </c>
      <c r="BH318" s="179">
        <f>IF(N318="sníž. přenesená",J318,0)</f>
        <v>0</v>
      </c>
      <c r="BI318" s="179">
        <f>IF(N318="nulová",J318,0)</f>
        <v>0</v>
      </c>
      <c r="BJ318" s="21" t="s">
        <v>79</v>
      </c>
      <c r="BK318" s="179">
        <f>ROUND(I318*H318,2)</f>
        <v>0</v>
      </c>
      <c r="BL318" s="21" t="s">
        <v>144</v>
      </c>
      <c r="BM318" s="21" t="s">
        <v>786</v>
      </c>
    </row>
    <row r="319" spans="2:65" s="11" customFormat="1" ht="12">
      <c r="B319" s="180"/>
      <c r="D319" s="181" t="s">
        <v>146</v>
      </c>
      <c r="F319" s="183" t="s">
        <v>787</v>
      </c>
      <c r="H319" s="184">
        <v>542487.16</v>
      </c>
      <c r="I319" s="185"/>
      <c r="L319" s="180"/>
      <c r="M319" s="206"/>
      <c r="N319" s="207"/>
      <c r="O319" s="207"/>
      <c r="P319" s="207"/>
      <c r="Q319" s="207"/>
      <c r="R319" s="207"/>
      <c r="S319" s="207"/>
      <c r="T319" s="208"/>
      <c r="AT319" s="182" t="s">
        <v>146</v>
      </c>
      <c r="AU319" s="182" t="s">
        <v>79</v>
      </c>
      <c r="AV319" s="11" t="s">
        <v>81</v>
      </c>
      <c r="AW319" s="11" t="s">
        <v>6</v>
      </c>
      <c r="AX319" s="11" t="s">
        <v>79</v>
      </c>
      <c r="AY319" s="182" t="s">
        <v>136</v>
      </c>
    </row>
    <row r="320" spans="2:65" s="1" customFormat="1" ht="6.9" customHeight="1">
      <c r="B320" s="53"/>
      <c r="C320" s="54"/>
      <c r="D320" s="54"/>
      <c r="E320" s="54"/>
      <c r="F320" s="54"/>
      <c r="G320" s="54"/>
      <c r="H320" s="54"/>
      <c r="I320" s="120"/>
      <c r="J320" s="54"/>
      <c r="K320" s="54"/>
      <c r="L320" s="38"/>
    </row>
  </sheetData>
  <autoFilter ref="C100:K319"/>
  <mergeCells count="9"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09" customWidth="1"/>
    <col min="2" max="2" width="1.7109375" style="209" customWidth="1"/>
    <col min="3" max="4" width="5" style="209" customWidth="1"/>
    <col min="5" max="5" width="11.7109375" style="209" customWidth="1"/>
    <col min="6" max="6" width="9.140625" style="209" customWidth="1"/>
    <col min="7" max="7" width="5" style="209" customWidth="1"/>
    <col min="8" max="8" width="77.85546875" style="209" customWidth="1"/>
    <col min="9" max="10" width="20" style="209" customWidth="1"/>
    <col min="11" max="11" width="1.7109375" style="209" customWidth="1"/>
  </cols>
  <sheetData>
    <row r="1" spans="2:11" ht="37.5" customHeight="1"/>
    <row r="2" spans="2:11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pans="2:11" s="12" customFormat="1" ht="45" customHeight="1">
      <c r="B3" s="213"/>
      <c r="C3" s="335" t="s">
        <v>788</v>
      </c>
      <c r="D3" s="335"/>
      <c r="E3" s="335"/>
      <c r="F3" s="335"/>
      <c r="G3" s="335"/>
      <c r="H3" s="335"/>
      <c r="I3" s="335"/>
      <c r="J3" s="335"/>
      <c r="K3" s="214"/>
    </row>
    <row r="4" spans="2:11" ht="25.5" customHeight="1">
      <c r="B4" s="215"/>
      <c r="C4" s="339" t="s">
        <v>789</v>
      </c>
      <c r="D4" s="339"/>
      <c r="E4" s="339"/>
      <c r="F4" s="339"/>
      <c r="G4" s="339"/>
      <c r="H4" s="339"/>
      <c r="I4" s="339"/>
      <c r="J4" s="339"/>
      <c r="K4" s="216"/>
    </row>
    <row r="5" spans="2:11" ht="5.25" customHeight="1">
      <c r="B5" s="215"/>
      <c r="C5" s="217"/>
      <c r="D5" s="217"/>
      <c r="E5" s="217"/>
      <c r="F5" s="217"/>
      <c r="G5" s="217"/>
      <c r="H5" s="217"/>
      <c r="I5" s="217"/>
      <c r="J5" s="217"/>
      <c r="K5" s="216"/>
    </row>
    <row r="6" spans="2:11" ht="15" customHeight="1">
      <c r="B6" s="215"/>
      <c r="C6" s="338" t="s">
        <v>790</v>
      </c>
      <c r="D6" s="338"/>
      <c r="E6" s="338"/>
      <c r="F6" s="338"/>
      <c r="G6" s="338"/>
      <c r="H6" s="338"/>
      <c r="I6" s="338"/>
      <c r="J6" s="338"/>
      <c r="K6" s="216"/>
    </row>
    <row r="7" spans="2:11" ht="15" customHeight="1">
      <c r="B7" s="219"/>
      <c r="C7" s="338" t="s">
        <v>791</v>
      </c>
      <c r="D7" s="338"/>
      <c r="E7" s="338"/>
      <c r="F7" s="338"/>
      <c r="G7" s="338"/>
      <c r="H7" s="338"/>
      <c r="I7" s="338"/>
      <c r="J7" s="338"/>
      <c r="K7" s="216"/>
    </row>
    <row r="8" spans="2:1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pans="2:11" ht="15" customHeight="1">
      <c r="B9" s="219"/>
      <c r="C9" s="338" t="s">
        <v>792</v>
      </c>
      <c r="D9" s="338"/>
      <c r="E9" s="338"/>
      <c r="F9" s="338"/>
      <c r="G9" s="338"/>
      <c r="H9" s="338"/>
      <c r="I9" s="338"/>
      <c r="J9" s="338"/>
      <c r="K9" s="216"/>
    </row>
    <row r="10" spans="2:11" ht="15" customHeight="1">
      <c r="B10" s="219"/>
      <c r="C10" s="218"/>
      <c r="D10" s="338" t="s">
        <v>793</v>
      </c>
      <c r="E10" s="338"/>
      <c r="F10" s="338"/>
      <c r="G10" s="338"/>
      <c r="H10" s="338"/>
      <c r="I10" s="338"/>
      <c r="J10" s="338"/>
      <c r="K10" s="216"/>
    </row>
    <row r="11" spans="2:11" ht="15" customHeight="1">
      <c r="B11" s="219"/>
      <c r="C11" s="220"/>
      <c r="D11" s="338" t="s">
        <v>794</v>
      </c>
      <c r="E11" s="338"/>
      <c r="F11" s="338"/>
      <c r="G11" s="338"/>
      <c r="H11" s="338"/>
      <c r="I11" s="338"/>
      <c r="J11" s="338"/>
      <c r="K11" s="216"/>
    </row>
    <row r="12" spans="2:11" ht="12.75" customHeight="1">
      <c r="B12" s="219"/>
      <c r="C12" s="220"/>
      <c r="D12" s="220"/>
      <c r="E12" s="220"/>
      <c r="F12" s="220"/>
      <c r="G12" s="220"/>
      <c r="H12" s="220"/>
      <c r="I12" s="220"/>
      <c r="J12" s="220"/>
      <c r="K12" s="216"/>
    </row>
    <row r="13" spans="2:11" ht="15" customHeight="1">
      <c r="B13" s="219"/>
      <c r="C13" s="220"/>
      <c r="D13" s="338" t="s">
        <v>795</v>
      </c>
      <c r="E13" s="338"/>
      <c r="F13" s="338"/>
      <c r="G13" s="338"/>
      <c r="H13" s="338"/>
      <c r="I13" s="338"/>
      <c r="J13" s="338"/>
      <c r="K13" s="216"/>
    </row>
    <row r="14" spans="2:11" ht="15" customHeight="1">
      <c r="B14" s="219"/>
      <c r="C14" s="220"/>
      <c r="D14" s="338" t="s">
        <v>796</v>
      </c>
      <c r="E14" s="338"/>
      <c r="F14" s="338"/>
      <c r="G14" s="338"/>
      <c r="H14" s="338"/>
      <c r="I14" s="338"/>
      <c r="J14" s="338"/>
      <c r="K14" s="216"/>
    </row>
    <row r="15" spans="2:11" ht="15" customHeight="1">
      <c r="B15" s="219"/>
      <c r="C15" s="220"/>
      <c r="D15" s="338" t="s">
        <v>797</v>
      </c>
      <c r="E15" s="338"/>
      <c r="F15" s="338"/>
      <c r="G15" s="338"/>
      <c r="H15" s="338"/>
      <c r="I15" s="338"/>
      <c r="J15" s="338"/>
      <c r="K15" s="216"/>
    </row>
    <row r="16" spans="2:11" ht="15" customHeight="1">
      <c r="B16" s="219"/>
      <c r="C16" s="220"/>
      <c r="D16" s="220"/>
      <c r="E16" s="221" t="s">
        <v>78</v>
      </c>
      <c r="F16" s="338" t="s">
        <v>798</v>
      </c>
      <c r="G16" s="338"/>
      <c r="H16" s="338"/>
      <c r="I16" s="338"/>
      <c r="J16" s="338"/>
      <c r="K16" s="216"/>
    </row>
    <row r="17" spans="2:11" ht="15" customHeight="1">
      <c r="B17" s="219"/>
      <c r="C17" s="220"/>
      <c r="D17" s="220"/>
      <c r="E17" s="221" t="s">
        <v>799</v>
      </c>
      <c r="F17" s="338" t="s">
        <v>800</v>
      </c>
      <c r="G17" s="338"/>
      <c r="H17" s="338"/>
      <c r="I17" s="338"/>
      <c r="J17" s="338"/>
      <c r="K17" s="216"/>
    </row>
    <row r="18" spans="2:11" ht="15" customHeight="1">
      <c r="B18" s="219"/>
      <c r="C18" s="220"/>
      <c r="D18" s="220"/>
      <c r="E18" s="221" t="s">
        <v>801</v>
      </c>
      <c r="F18" s="338" t="s">
        <v>802</v>
      </c>
      <c r="G18" s="338"/>
      <c r="H18" s="338"/>
      <c r="I18" s="338"/>
      <c r="J18" s="338"/>
      <c r="K18" s="216"/>
    </row>
    <row r="19" spans="2:11" ht="15" customHeight="1">
      <c r="B19" s="219"/>
      <c r="C19" s="220"/>
      <c r="D19" s="220"/>
      <c r="E19" s="221" t="s">
        <v>803</v>
      </c>
      <c r="F19" s="338" t="s">
        <v>804</v>
      </c>
      <c r="G19" s="338"/>
      <c r="H19" s="338"/>
      <c r="I19" s="338"/>
      <c r="J19" s="338"/>
      <c r="K19" s="216"/>
    </row>
    <row r="20" spans="2:11" ht="15" customHeight="1">
      <c r="B20" s="219"/>
      <c r="C20" s="220"/>
      <c r="D20" s="220"/>
      <c r="E20" s="221" t="s">
        <v>733</v>
      </c>
      <c r="F20" s="338" t="s">
        <v>734</v>
      </c>
      <c r="G20" s="338"/>
      <c r="H20" s="338"/>
      <c r="I20" s="338"/>
      <c r="J20" s="338"/>
      <c r="K20" s="216"/>
    </row>
    <row r="21" spans="2:11" ht="15" customHeight="1">
      <c r="B21" s="219"/>
      <c r="C21" s="220"/>
      <c r="D21" s="220"/>
      <c r="E21" s="221" t="s">
        <v>805</v>
      </c>
      <c r="F21" s="338" t="s">
        <v>806</v>
      </c>
      <c r="G21" s="338"/>
      <c r="H21" s="338"/>
      <c r="I21" s="338"/>
      <c r="J21" s="338"/>
      <c r="K21" s="216"/>
    </row>
    <row r="22" spans="2:11" ht="12.75" customHeight="1">
      <c r="B22" s="219"/>
      <c r="C22" s="220"/>
      <c r="D22" s="220"/>
      <c r="E22" s="220"/>
      <c r="F22" s="220"/>
      <c r="G22" s="220"/>
      <c r="H22" s="220"/>
      <c r="I22" s="220"/>
      <c r="J22" s="220"/>
      <c r="K22" s="216"/>
    </row>
    <row r="23" spans="2:11" ht="15" customHeight="1">
      <c r="B23" s="219"/>
      <c r="C23" s="338" t="s">
        <v>807</v>
      </c>
      <c r="D23" s="338"/>
      <c r="E23" s="338"/>
      <c r="F23" s="338"/>
      <c r="G23" s="338"/>
      <c r="H23" s="338"/>
      <c r="I23" s="338"/>
      <c r="J23" s="338"/>
      <c r="K23" s="216"/>
    </row>
    <row r="24" spans="2:11" ht="15" customHeight="1">
      <c r="B24" s="219"/>
      <c r="C24" s="338" t="s">
        <v>808</v>
      </c>
      <c r="D24" s="338"/>
      <c r="E24" s="338"/>
      <c r="F24" s="338"/>
      <c r="G24" s="338"/>
      <c r="H24" s="338"/>
      <c r="I24" s="338"/>
      <c r="J24" s="338"/>
      <c r="K24" s="216"/>
    </row>
    <row r="25" spans="2:11" ht="15" customHeight="1">
      <c r="B25" s="219"/>
      <c r="C25" s="218"/>
      <c r="D25" s="338" t="s">
        <v>809</v>
      </c>
      <c r="E25" s="338"/>
      <c r="F25" s="338"/>
      <c r="G25" s="338"/>
      <c r="H25" s="338"/>
      <c r="I25" s="338"/>
      <c r="J25" s="338"/>
      <c r="K25" s="216"/>
    </row>
    <row r="26" spans="2:11" ht="15" customHeight="1">
      <c r="B26" s="219"/>
      <c r="C26" s="220"/>
      <c r="D26" s="338" t="s">
        <v>810</v>
      </c>
      <c r="E26" s="338"/>
      <c r="F26" s="338"/>
      <c r="G26" s="338"/>
      <c r="H26" s="338"/>
      <c r="I26" s="338"/>
      <c r="J26" s="338"/>
      <c r="K26" s="216"/>
    </row>
    <row r="27" spans="2:11" ht="12.75" customHeight="1">
      <c r="B27" s="219"/>
      <c r="C27" s="220"/>
      <c r="D27" s="220"/>
      <c r="E27" s="220"/>
      <c r="F27" s="220"/>
      <c r="G27" s="220"/>
      <c r="H27" s="220"/>
      <c r="I27" s="220"/>
      <c r="J27" s="220"/>
      <c r="K27" s="216"/>
    </row>
    <row r="28" spans="2:11" ht="15" customHeight="1">
      <c r="B28" s="219"/>
      <c r="C28" s="220"/>
      <c r="D28" s="338" t="s">
        <v>811</v>
      </c>
      <c r="E28" s="338"/>
      <c r="F28" s="338"/>
      <c r="G28" s="338"/>
      <c r="H28" s="338"/>
      <c r="I28" s="338"/>
      <c r="J28" s="338"/>
      <c r="K28" s="216"/>
    </row>
    <row r="29" spans="2:11" ht="15" customHeight="1">
      <c r="B29" s="219"/>
      <c r="C29" s="220"/>
      <c r="D29" s="338" t="s">
        <v>812</v>
      </c>
      <c r="E29" s="338"/>
      <c r="F29" s="338"/>
      <c r="G29" s="338"/>
      <c r="H29" s="338"/>
      <c r="I29" s="338"/>
      <c r="J29" s="338"/>
      <c r="K29" s="216"/>
    </row>
    <row r="30" spans="2:11" ht="12.75" customHeight="1">
      <c r="B30" s="219"/>
      <c r="C30" s="220"/>
      <c r="D30" s="220"/>
      <c r="E30" s="220"/>
      <c r="F30" s="220"/>
      <c r="G30" s="220"/>
      <c r="H30" s="220"/>
      <c r="I30" s="220"/>
      <c r="J30" s="220"/>
      <c r="K30" s="216"/>
    </row>
    <row r="31" spans="2:11" ht="15" customHeight="1">
      <c r="B31" s="219"/>
      <c r="C31" s="220"/>
      <c r="D31" s="338" t="s">
        <v>813</v>
      </c>
      <c r="E31" s="338"/>
      <c r="F31" s="338"/>
      <c r="G31" s="338"/>
      <c r="H31" s="338"/>
      <c r="I31" s="338"/>
      <c r="J31" s="338"/>
      <c r="K31" s="216"/>
    </row>
    <row r="32" spans="2:11" ht="15" customHeight="1">
      <c r="B32" s="219"/>
      <c r="C32" s="220"/>
      <c r="D32" s="338" t="s">
        <v>814</v>
      </c>
      <c r="E32" s="338"/>
      <c r="F32" s="338"/>
      <c r="G32" s="338"/>
      <c r="H32" s="338"/>
      <c r="I32" s="338"/>
      <c r="J32" s="338"/>
      <c r="K32" s="216"/>
    </row>
    <row r="33" spans="2:11" ht="15" customHeight="1">
      <c r="B33" s="219"/>
      <c r="C33" s="220"/>
      <c r="D33" s="338" t="s">
        <v>815</v>
      </c>
      <c r="E33" s="338"/>
      <c r="F33" s="338"/>
      <c r="G33" s="338"/>
      <c r="H33" s="338"/>
      <c r="I33" s="338"/>
      <c r="J33" s="338"/>
      <c r="K33" s="216"/>
    </row>
    <row r="34" spans="2:11" ht="15" customHeight="1">
      <c r="B34" s="219"/>
      <c r="C34" s="220"/>
      <c r="D34" s="218"/>
      <c r="E34" s="222" t="s">
        <v>121</v>
      </c>
      <c r="F34" s="218"/>
      <c r="G34" s="338" t="s">
        <v>816</v>
      </c>
      <c r="H34" s="338"/>
      <c r="I34" s="338"/>
      <c r="J34" s="338"/>
      <c r="K34" s="216"/>
    </row>
    <row r="35" spans="2:11" ht="30.75" customHeight="1">
      <c r="B35" s="219"/>
      <c r="C35" s="220"/>
      <c r="D35" s="218"/>
      <c r="E35" s="222" t="s">
        <v>817</v>
      </c>
      <c r="F35" s="218"/>
      <c r="G35" s="338" t="s">
        <v>818</v>
      </c>
      <c r="H35" s="338"/>
      <c r="I35" s="338"/>
      <c r="J35" s="338"/>
      <c r="K35" s="216"/>
    </row>
    <row r="36" spans="2:11" ht="15" customHeight="1">
      <c r="B36" s="219"/>
      <c r="C36" s="220"/>
      <c r="D36" s="218"/>
      <c r="E36" s="222" t="s">
        <v>52</v>
      </c>
      <c r="F36" s="218"/>
      <c r="G36" s="338" t="s">
        <v>819</v>
      </c>
      <c r="H36" s="338"/>
      <c r="I36" s="338"/>
      <c r="J36" s="338"/>
      <c r="K36" s="216"/>
    </row>
    <row r="37" spans="2:11" ht="15" customHeight="1">
      <c r="B37" s="219"/>
      <c r="C37" s="220"/>
      <c r="D37" s="218"/>
      <c r="E37" s="222" t="s">
        <v>122</v>
      </c>
      <c r="F37" s="218"/>
      <c r="G37" s="338" t="s">
        <v>820</v>
      </c>
      <c r="H37" s="338"/>
      <c r="I37" s="338"/>
      <c r="J37" s="338"/>
      <c r="K37" s="216"/>
    </row>
    <row r="38" spans="2:11" ht="15" customHeight="1">
      <c r="B38" s="219"/>
      <c r="C38" s="220"/>
      <c r="D38" s="218"/>
      <c r="E38" s="222" t="s">
        <v>123</v>
      </c>
      <c r="F38" s="218"/>
      <c r="G38" s="338" t="s">
        <v>821</v>
      </c>
      <c r="H38" s="338"/>
      <c r="I38" s="338"/>
      <c r="J38" s="338"/>
      <c r="K38" s="216"/>
    </row>
    <row r="39" spans="2:11" ht="15" customHeight="1">
      <c r="B39" s="219"/>
      <c r="C39" s="220"/>
      <c r="D39" s="218"/>
      <c r="E39" s="222" t="s">
        <v>124</v>
      </c>
      <c r="F39" s="218"/>
      <c r="G39" s="338" t="s">
        <v>822</v>
      </c>
      <c r="H39" s="338"/>
      <c r="I39" s="338"/>
      <c r="J39" s="338"/>
      <c r="K39" s="216"/>
    </row>
    <row r="40" spans="2:11" ht="15" customHeight="1">
      <c r="B40" s="219"/>
      <c r="C40" s="220"/>
      <c r="D40" s="218"/>
      <c r="E40" s="222" t="s">
        <v>823</v>
      </c>
      <c r="F40" s="218"/>
      <c r="G40" s="338" t="s">
        <v>824</v>
      </c>
      <c r="H40" s="338"/>
      <c r="I40" s="338"/>
      <c r="J40" s="338"/>
      <c r="K40" s="216"/>
    </row>
    <row r="41" spans="2:11" ht="15" customHeight="1">
      <c r="B41" s="219"/>
      <c r="C41" s="220"/>
      <c r="D41" s="218"/>
      <c r="E41" s="222"/>
      <c r="F41" s="218"/>
      <c r="G41" s="338" t="s">
        <v>825</v>
      </c>
      <c r="H41" s="338"/>
      <c r="I41" s="338"/>
      <c r="J41" s="338"/>
      <c r="K41" s="216"/>
    </row>
    <row r="42" spans="2:11" ht="15" customHeight="1">
      <c r="B42" s="219"/>
      <c r="C42" s="220"/>
      <c r="D42" s="218"/>
      <c r="E42" s="222" t="s">
        <v>826</v>
      </c>
      <c r="F42" s="218"/>
      <c r="G42" s="338" t="s">
        <v>827</v>
      </c>
      <c r="H42" s="338"/>
      <c r="I42" s="338"/>
      <c r="J42" s="338"/>
      <c r="K42" s="216"/>
    </row>
    <row r="43" spans="2:11" ht="15" customHeight="1">
      <c r="B43" s="219"/>
      <c r="C43" s="220"/>
      <c r="D43" s="218"/>
      <c r="E43" s="222" t="s">
        <v>126</v>
      </c>
      <c r="F43" s="218"/>
      <c r="G43" s="338" t="s">
        <v>828</v>
      </c>
      <c r="H43" s="338"/>
      <c r="I43" s="338"/>
      <c r="J43" s="338"/>
      <c r="K43" s="216"/>
    </row>
    <row r="44" spans="2:11" ht="12.75" customHeight="1">
      <c r="B44" s="219"/>
      <c r="C44" s="220"/>
      <c r="D44" s="218"/>
      <c r="E44" s="218"/>
      <c r="F44" s="218"/>
      <c r="G44" s="218"/>
      <c r="H44" s="218"/>
      <c r="I44" s="218"/>
      <c r="J44" s="218"/>
      <c r="K44" s="216"/>
    </row>
    <row r="45" spans="2:11" ht="15" customHeight="1">
      <c r="B45" s="219"/>
      <c r="C45" s="220"/>
      <c r="D45" s="338" t="s">
        <v>829</v>
      </c>
      <c r="E45" s="338"/>
      <c r="F45" s="338"/>
      <c r="G45" s="338"/>
      <c r="H45" s="338"/>
      <c r="I45" s="338"/>
      <c r="J45" s="338"/>
      <c r="K45" s="216"/>
    </row>
    <row r="46" spans="2:11" ht="15" customHeight="1">
      <c r="B46" s="219"/>
      <c r="C46" s="220"/>
      <c r="D46" s="220"/>
      <c r="E46" s="338" t="s">
        <v>830</v>
      </c>
      <c r="F46" s="338"/>
      <c r="G46" s="338"/>
      <c r="H46" s="338"/>
      <c r="I46" s="338"/>
      <c r="J46" s="338"/>
      <c r="K46" s="216"/>
    </row>
    <row r="47" spans="2:11" ht="15" customHeight="1">
      <c r="B47" s="219"/>
      <c r="C47" s="220"/>
      <c r="D47" s="220"/>
      <c r="E47" s="338" t="s">
        <v>831</v>
      </c>
      <c r="F47" s="338"/>
      <c r="G47" s="338"/>
      <c r="H47" s="338"/>
      <c r="I47" s="338"/>
      <c r="J47" s="338"/>
      <c r="K47" s="216"/>
    </row>
    <row r="48" spans="2:11" ht="15" customHeight="1">
      <c r="B48" s="219"/>
      <c r="C48" s="220"/>
      <c r="D48" s="220"/>
      <c r="E48" s="338" t="s">
        <v>832</v>
      </c>
      <c r="F48" s="338"/>
      <c r="G48" s="338"/>
      <c r="H48" s="338"/>
      <c r="I48" s="338"/>
      <c r="J48" s="338"/>
      <c r="K48" s="216"/>
    </row>
    <row r="49" spans="2:11" ht="15" customHeight="1">
      <c r="B49" s="219"/>
      <c r="C49" s="220"/>
      <c r="D49" s="338" t="s">
        <v>833</v>
      </c>
      <c r="E49" s="338"/>
      <c r="F49" s="338"/>
      <c r="G49" s="338"/>
      <c r="H49" s="338"/>
      <c r="I49" s="338"/>
      <c r="J49" s="338"/>
      <c r="K49" s="216"/>
    </row>
    <row r="50" spans="2:11" ht="25.5" customHeight="1">
      <c r="B50" s="215"/>
      <c r="C50" s="339" t="s">
        <v>834</v>
      </c>
      <c r="D50" s="339"/>
      <c r="E50" s="339"/>
      <c r="F50" s="339"/>
      <c r="G50" s="339"/>
      <c r="H50" s="339"/>
      <c r="I50" s="339"/>
      <c r="J50" s="339"/>
      <c r="K50" s="216"/>
    </row>
    <row r="51" spans="2:11" ht="5.25" customHeight="1">
      <c r="B51" s="215"/>
      <c r="C51" s="217"/>
      <c r="D51" s="217"/>
      <c r="E51" s="217"/>
      <c r="F51" s="217"/>
      <c r="G51" s="217"/>
      <c r="H51" s="217"/>
      <c r="I51" s="217"/>
      <c r="J51" s="217"/>
      <c r="K51" s="216"/>
    </row>
    <row r="52" spans="2:11" ht="15" customHeight="1">
      <c r="B52" s="215"/>
      <c r="C52" s="338" t="s">
        <v>835</v>
      </c>
      <c r="D52" s="338"/>
      <c r="E52" s="338"/>
      <c r="F52" s="338"/>
      <c r="G52" s="338"/>
      <c r="H52" s="338"/>
      <c r="I52" s="338"/>
      <c r="J52" s="338"/>
      <c r="K52" s="216"/>
    </row>
    <row r="53" spans="2:11" ht="15" customHeight="1">
      <c r="B53" s="215"/>
      <c r="C53" s="338" t="s">
        <v>836</v>
      </c>
      <c r="D53" s="338"/>
      <c r="E53" s="338"/>
      <c r="F53" s="338"/>
      <c r="G53" s="338"/>
      <c r="H53" s="338"/>
      <c r="I53" s="338"/>
      <c r="J53" s="338"/>
      <c r="K53" s="216"/>
    </row>
    <row r="54" spans="2:11" ht="12.75" customHeight="1">
      <c r="B54" s="215"/>
      <c r="C54" s="218"/>
      <c r="D54" s="218"/>
      <c r="E54" s="218"/>
      <c r="F54" s="218"/>
      <c r="G54" s="218"/>
      <c r="H54" s="218"/>
      <c r="I54" s="218"/>
      <c r="J54" s="218"/>
      <c r="K54" s="216"/>
    </row>
    <row r="55" spans="2:11" ht="15" customHeight="1">
      <c r="B55" s="215"/>
      <c r="C55" s="338" t="s">
        <v>837</v>
      </c>
      <c r="D55" s="338"/>
      <c r="E55" s="338"/>
      <c r="F55" s="338"/>
      <c r="G55" s="338"/>
      <c r="H55" s="338"/>
      <c r="I55" s="338"/>
      <c r="J55" s="338"/>
      <c r="K55" s="216"/>
    </row>
    <row r="56" spans="2:11" ht="15" customHeight="1">
      <c r="B56" s="215"/>
      <c r="C56" s="220"/>
      <c r="D56" s="338" t="s">
        <v>838</v>
      </c>
      <c r="E56" s="338"/>
      <c r="F56" s="338"/>
      <c r="G56" s="338"/>
      <c r="H56" s="338"/>
      <c r="I56" s="338"/>
      <c r="J56" s="338"/>
      <c r="K56" s="216"/>
    </row>
    <row r="57" spans="2:11" ht="15" customHeight="1">
      <c r="B57" s="215"/>
      <c r="C57" s="220"/>
      <c r="D57" s="338" t="s">
        <v>839</v>
      </c>
      <c r="E57" s="338"/>
      <c r="F57" s="338"/>
      <c r="G57" s="338"/>
      <c r="H57" s="338"/>
      <c r="I57" s="338"/>
      <c r="J57" s="338"/>
      <c r="K57" s="216"/>
    </row>
    <row r="58" spans="2:11" ht="15" customHeight="1">
      <c r="B58" s="215"/>
      <c r="C58" s="220"/>
      <c r="D58" s="338" t="s">
        <v>840</v>
      </c>
      <c r="E58" s="338"/>
      <c r="F58" s="338"/>
      <c r="G58" s="338"/>
      <c r="H58" s="338"/>
      <c r="I58" s="338"/>
      <c r="J58" s="338"/>
      <c r="K58" s="216"/>
    </row>
    <row r="59" spans="2:11" ht="15" customHeight="1">
      <c r="B59" s="215"/>
      <c r="C59" s="220"/>
      <c r="D59" s="338" t="s">
        <v>841</v>
      </c>
      <c r="E59" s="338"/>
      <c r="F59" s="338"/>
      <c r="G59" s="338"/>
      <c r="H59" s="338"/>
      <c r="I59" s="338"/>
      <c r="J59" s="338"/>
      <c r="K59" s="216"/>
    </row>
    <row r="60" spans="2:11" ht="15" customHeight="1">
      <c r="B60" s="215"/>
      <c r="C60" s="220"/>
      <c r="D60" s="337" t="s">
        <v>842</v>
      </c>
      <c r="E60" s="337"/>
      <c r="F60" s="337"/>
      <c r="G60" s="337"/>
      <c r="H60" s="337"/>
      <c r="I60" s="337"/>
      <c r="J60" s="337"/>
      <c r="K60" s="216"/>
    </row>
    <row r="61" spans="2:11" ht="15" customHeight="1">
      <c r="B61" s="215"/>
      <c r="C61" s="220"/>
      <c r="D61" s="338" t="s">
        <v>843</v>
      </c>
      <c r="E61" s="338"/>
      <c r="F61" s="338"/>
      <c r="G61" s="338"/>
      <c r="H61" s="338"/>
      <c r="I61" s="338"/>
      <c r="J61" s="338"/>
      <c r="K61" s="216"/>
    </row>
    <row r="62" spans="2:11" ht="12.75" customHeight="1">
      <c r="B62" s="215"/>
      <c r="C62" s="220"/>
      <c r="D62" s="220"/>
      <c r="E62" s="223"/>
      <c r="F62" s="220"/>
      <c r="G62" s="220"/>
      <c r="H62" s="220"/>
      <c r="I62" s="220"/>
      <c r="J62" s="220"/>
      <c r="K62" s="216"/>
    </row>
    <row r="63" spans="2:11" ht="15" customHeight="1">
      <c r="B63" s="215"/>
      <c r="C63" s="220"/>
      <c r="D63" s="338" t="s">
        <v>844</v>
      </c>
      <c r="E63" s="338"/>
      <c r="F63" s="338"/>
      <c r="G63" s="338"/>
      <c r="H63" s="338"/>
      <c r="I63" s="338"/>
      <c r="J63" s="338"/>
      <c r="K63" s="216"/>
    </row>
    <row r="64" spans="2:11" ht="15" customHeight="1">
      <c r="B64" s="215"/>
      <c r="C64" s="220"/>
      <c r="D64" s="337" t="s">
        <v>845</v>
      </c>
      <c r="E64" s="337"/>
      <c r="F64" s="337"/>
      <c r="G64" s="337"/>
      <c r="H64" s="337"/>
      <c r="I64" s="337"/>
      <c r="J64" s="337"/>
      <c r="K64" s="216"/>
    </row>
    <row r="65" spans="2:11" ht="15" customHeight="1">
      <c r="B65" s="215"/>
      <c r="C65" s="220"/>
      <c r="D65" s="338" t="s">
        <v>846</v>
      </c>
      <c r="E65" s="338"/>
      <c r="F65" s="338"/>
      <c r="G65" s="338"/>
      <c r="H65" s="338"/>
      <c r="I65" s="338"/>
      <c r="J65" s="338"/>
      <c r="K65" s="216"/>
    </row>
    <row r="66" spans="2:11" ht="15" customHeight="1">
      <c r="B66" s="215"/>
      <c r="C66" s="220"/>
      <c r="D66" s="338" t="s">
        <v>847</v>
      </c>
      <c r="E66" s="338"/>
      <c r="F66" s="338"/>
      <c r="G66" s="338"/>
      <c r="H66" s="338"/>
      <c r="I66" s="338"/>
      <c r="J66" s="338"/>
      <c r="K66" s="216"/>
    </row>
    <row r="67" spans="2:11" ht="15" customHeight="1">
      <c r="B67" s="215"/>
      <c r="C67" s="220"/>
      <c r="D67" s="338" t="s">
        <v>848</v>
      </c>
      <c r="E67" s="338"/>
      <c r="F67" s="338"/>
      <c r="G67" s="338"/>
      <c r="H67" s="338"/>
      <c r="I67" s="338"/>
      <c r="J67" s="338"/>
      <c r="K67" s="216"/>
    </row>
    <row r="68" spans="2:11" ht="15" customHeight="1">
      <c r="B68" s="215"/>
      <c r="C68" s="220"/>
      <c r="D68" s="338" t="s">
        <v>849</v>
      </c>
      <c r="E68" s="338"/>
      <c r="F68" s="338"/>
      <c r="G68" s="338"/>
      <c r="H68" s="338"/>
      <c r="I68" s="338"/>
      <c r="J68" s="338"/>
      <c r="K68" s="216"/>
    </row>
    <row r="69" spans="2:11" ht="12.75" customHeight="1">
      <c r="B69" s="224"/>
      <c r="C69" s="225"/>
      <c r="D69" s="225"/>
      <c r="E69" s="225"/>
      <c r="F69" s="225"/>
      <c r="G69" s="225"/>
      <c r="H69" s="225"/>
      <c r="I69" s="225"/>
      <c r="J69" s="225"/>
      <c r="K69" s="226"/>
    </row>
    <row r="70" spans="2:11" ht="18.75" customHeight="1">
      <c r="B70" s="227"/>
      <c r="C70" s="227"/>
      <c r="D70" s="227"/>
      <c r="E70" s="227"/>
      <c r="F70" s="227"/>
      <c r="G70" s="227"/>
      <c r="H70" s="227"/>
      <c r="I70" s="227"/>
      <c r="J70" s="227"/>
      <c r="K70" s="228"/>
    </row>
    <row r="71" spans="2:11" ht="18.75" customHeight="1">
      <c r="B71" s="228"/>
      <c r="C71" s="228"/>
      <c r="D71" s="228"/>
      <c r="E71" s="228"/>
      <c r="F71" s="228"/>
      <c r="G71" s="228"/>
      <c r="H71" s="228"/>
      <c r="I71" s="228"/>
      <c r="J71" s="228"/>
      <c r="K71" s="228"/>
    </row>
    <row r="72" spans="2:11" ht="7.5" customHeight="1">
      <c r="B72" s="229"/>
      <c r="C72" s="230"/>
      <c r="D72" s="230"/>
      <c r="E72" s="230"/>
      <c r="F72" s="230"/>
      <c r="G72" s="230"/>
      <c r="H72" s="230"/>
      <c r="I72" s="230"/>
      <c r="J72" s="230"/>
      <c r="K72" s="231"/>
    </row>
    <row r="73" spans="2:11" ht="45" customHeight="1">
      <c r="B73" s="232"/>
      <c r="C73" s="336" t="s">
        <v>86</v>
      </c>
      <c r="D73" s="336"/>
      <c r="E73" s="336"/>
      <c r="F73" s="336"/>
      <c r="G73" s="336"/>
      <c r="H73" s="336"/>
      <c r="I73" s="336"/>
      <c r="J73" s="336"/>
      <c r="K73" s="233"/>
    </row>
    <row r="74" spans="2:11" ht="17.25" customHeight="1">
      <c r="B74" s="232"/>
      <c r="C74" s="234" t="s">
        <v>850</v>
      </c>
      <c r="D74" s="234"/>
      <c r="E74" s="234"/>
      <c r="F74" s="234" t="s">
        <v>851</v>
      </c>
      <c r="G74" s="235"/>
      <c r="H74" s="234" t="s">
        <v>122</v>
      </c>
      <c r="I74" s="234" t="s">
        <v>56</v>
      </c>
      <c r="J74" s="234" t="s">
        <v>852</v>
      </c>
      <c r="K74" s="233"/>
    </row>
    <row r="75" spans="2:11" ht="17.25" customHeight="1">
      <c r="B75" s="232"/>
      <c r="C75" s="236" t="s">
        <v>853</v>
      </c>
      <c r="D75" s="236"/>
      <c r="E75" s="236"/>
      <c r="F75" s="237" t="s">
        <v>854</v>
      </c>
      <c r="G75" s="238"/>
      <c r="H75" s="236"/>
      <c r="I75" s="236"/>
      <c r="J75" s="236" t="s">
        <v>855</v>
      </c>
      <c r="K75" s="233"/>
    </row>
    <row r="76" spans="2:11" ht="5.25" customHeight="1">
      <c r="B76" s="232"/>
      <c r="C76" s="239"/>
      <c r="D76" s="239"/>
      <c r="E76" s="239"/>
      <c r="F76" s="239"/>
      <c r="G76" s="240"/>
      <c r="H76" s="239"/>
      <c r="I76" s="239"/>
      <c r="J76" s="239"/>
      <c r="K76" s="233"/>
    </row>
    <row r="77" spans="2:11" ht="15" customHeight="1">
      <c r="B77" s="232"/>
      <c r="C77" s="222" t="s">
        <v>52</v>
      </c>
      <c r="D77" s="239"/>
      <c r="E77" s="239"/>
      <c r="F77" s="241" t="s">
        <v>856</v>
      </c>
      <c r="G77" s="240"/>
      <c r="H77" s="222" t="s">
        <v>857</v>
      </c>
      <c r="I77" s="222" t="s">
        <v>858</v>
      </c>
      <c r="J77" s="222">
        <v>20</v>
      </c>
      <c r="K77" s="233"/>
    </row>
    <row r="78" spans="2:11" ht="15" customHeight="1">
      <c r="B78" s="232"/>
      <c r="C78" s="222" t="s">
        <v>859</v>
      </c>
      <c r="D78" s="222"/>
      <c r="E78" s="222"/>
      <c r="F78" s="241" t="s">
        <v>856</v>
      </c>
      <c r="G78" s="240"/>
      <c r="H78" s="222" t="s">
        <v>860</v>
      </c>
      <c r="I78" s="222" t="s">
        <v>858</v>
      </c>
      <c r="J78" s="222">
        <v>120</v>
      </c>
      <c r="K78" s="233"/>
    </row>
    <row r="79" spans="2:11" ht="15" customHeight="1">
      <c r="B79" s="242"/>
      <c r="C79" s="222" t="s">
        <v>861</v>
      </c>
      <c r="D79" s="222"/>
      <c r="E79" s="222"/>
      <c r="F79" s="241" t="s">
        <v>862</v>
      </c>
      <c r="G79" s="240"/>
      <c r="H79" s="222" t="s">
        <v>863</v>
      </c>
      <c r="I79" s="222" t="s">
        <v>858</v>
      </c>
      <c r="J79" s="222">
        <v>50</v>
      </c>
      <c r="K79" s="233"/>
    </row>
    <row r="80" spans="2:11" ht="15" customHeight="1">
      <c r="B80" s="242"/>
      <c r="C80" s="222" t="s">
        <v>864</v>
      </c>
      <c r="D80" s="222"/>
      <c r="E80" s="222"/>
      <c r="F80" s="241" t="s">
        <v>856</v>
      </c>
      <c r="G80" s="240"/>
      <c r="H80" s="222" t="s">
        <v>865</v>
      </c>
      <c r="I80" s="222" t="s">
        <v>866</v>
      </c>
      <c r="J80" s="222"/>
      <c r="K80" s="233"/>
    </row>
    <row r="81" spans="2:11" ht="15" customHeight="1">
      <c r="B81" s="242"/>
      <c r="C81" s="243" t="s">
        <v>867</v>
      </c>
      <c r="D81" s="243"/>
      <c r="E81" s="243"/>
      <c r="F81" s="244" t="s">
        <v>862</v>
      </c>
      <c r="G81" s="243"/>
      <c r="H81" s="243" t="s">
        <v>868</v>
      </c>
      <c r="I81" s="243" t="s">
        <v>858</v>
      </c>
      <c r="J81" s="243">
        <v>15</v>
      </c>
      <c r="K81" s="233"/>
    </row>
    <row r="82" spans="2:11" ht="15" customHeight="1">
      <c r="B82" s="242"/>
      <c r="C82" s="243" t="s">
        <v>869</v>
      </c>
      <c r="D82" s="243"/>
      <c r="E82" s="243"/>
      <c r="F82" s="244" t="s">
        <v>862</v>
      </c>
      <c r="G82" s="243"/>
      <c r="H82" s="243" t="s">
        <v>870</v>
      </c>
      <c r="I82" s="243" t="s">
        <v>858</v>
      </c>
      <c r="J82" s="243">
        <v>15</v>
      </c>
      <c r="K82" s="233"/>
    </row>
    <row r="83" spans="2:11" ht="15" customHeight="1">
      <c r="B83" s="242"/>
      <c r="C83" s="243" t="s">
        <v>871</v>
      </c>
      <c r="D83" s="243"/>
      <c r="E83" s="243"/>
      <c r="F83" s="244" t="s">
        <v>862</v>
      </c>
      <c r="G83" s="243"/>
      <c r="H83" s="243" t="s">
        <v>872</v>
      </c>
      <c r="I83" s="243" t="s">
        <v>858</v>
      </c>
      <c r="J83" s="243">
        <v>20</v>
      </c>
      <c r="K83" s="233"/>
    </row>
    <row r="84" spans="2:11" ht="15" customHeight="1">
      <c r="B84" s="242"/>
      <c r="C84" s="243" t="s">
        <v>873</v>
      </c>
      <c r="D84" s="243"/>
      <c r="E84" s="243"/>
      <c r="F84" s="244" t="s">
        <v>862</v>
      </c>
      <c r="G84" s="243"/>
      <c r="H84" s="243" t="s">
        <v>874</v>
      </c>
      <c r="I84" s="243" t="s">
        <v>858</v>
      </c>
      <c r="J84" s="243">
        <v>20</v>
      </c>
      <c r="K84" s="233"/>
    </row>
    <row r="85" spans="2:11" ht="15" customHeight="1">
      <c r="B85" s="242"/>
      <c r="C85" s="222" t="s">
        <v>875</v>
      </c>
      <c r="D85" s="222"/>
      <c r="E85" s="222"/>
      <c r="F85" s="241" t="s">
        <v>862</v>
      </c>
      <c r="G85" s="240"/>
      <c r="H85" s="222" t="s">
        <v>876</v>
      </c>
      <c r="I85" s="222" t="s">
        <v>858</v>
      </c>
      <c r="J85" s="222">
        <v>50</v>
      </c>
      <c r="K85" s="233"/>
    </row>
    <row r="86" spans="2:11" ht="15" customHeight="1">
      <c r="B86" s="242"/>
      <c r="C86" s="222" t="s">
        <v>877</v>
      </c>
      <c r="D86" s="222"/>
      <c r="E86" s="222"/>
      <c r="F86" s="241" t="s">
        <v>862</v>
      </c>
      <c r="G86" s="240"/>
      <c r="H86" s="222" t="s">
        <v>878</v>
      </c>
      <c r="I86" s="222" t="s">
        <v>858</v>
      </c>
      <c r="J86" s="222">
        <v>20</v>
      </c>
      <c r="K86" s="233"/>
    </row>
    <row r="87" spans="2:11" ht="15" customHeight="1">
      <c r="B87" s="242"/>
      <c r="C87" s="222" t="s">
        <v>879</v>
      </c>
      <c r="D87" s="222"/>
      <c r="E87" s="222"/>
      <c r="F87" s="241" t="s">
        <v>862</v>
      </c>
      <c r="G87" s="240"/>
      <c r="H87" s="222" t="s">
        <v>880</v>
      </c>
      <c r="I87" s="222" t="s">
        <v>858</v>
      </c>
      <c r="J87" s="222">
        <v>20</v>
      </c>
      <c r="K87" s="233"/>
    </row>
    <row r="88" spans="2:11" ht="15" customHeight="1">
      <c r="B88" s="242"/>
      <c r="C88" s="222" t="s">
        <v>881</v>
      </c>
      <c r="D88" s="222"/>
      <c r="E88" s="222"/>
      <c r="F88" s="241" t="s">
        <v>862</v>
      </c>
      <c r="G88" s="240"/>
      <c r="H88" s="222" t="s">
        <v>882</v>
      </c>
      <c r="I88" s="222" t="s">
        <v>858</v>
      </c>
      <c r="J88" s="222">
        <v>50</v>
      </c>
      <c r="K88" s="233"/>
    </row>
    <row r="89" spans="2:11" ht="15" customHeight="1">
      <c r="B89" s="242"/>
      <c r="C89" s="222" t="s">
        <v>883</v>
      </c>
      <c r="D89" s="222"/>
      <c r="E89" s="222"/>
      <c r="F89" s="241" t="s">
        <v>862</v>
      </c>
      <c r="G89" s="240"/>
      <c r="H89" s="222" t="s">
        <v>883</v>
      </c>
      <c r="I89" s="222" t="s">
        <v>858</v>
      </c>
      <c r="J89" s="222">
        <v>50</v>
      </c>
      <c r="K89" s="233"/>
    </row>
    <row r="90" spans="2:11" ht="15" customHeight="1">
      <c r="B90" s="242"/>
      <c r="C90" s="222" t="s">
        <v>127</v>
      </c>
      <c r="D90" s="222"/>
      <c r="E90" s="222"/>
      <c r="F90" s="241" t="s">
        <v>862</v>
      </c>
      <c r="G90" s="240"/>
      <c r="H90" s="222" t="s">
        <v>884</v>
      </c>
      <c r="I90" s="222" t="s">
        <v>858</v>
      </c>
      <c r="J90" s="222">
        <v>255</v>
      </c>
      <c r="K90" s="233"/>
    </row>
    <row r="91" spans="2:11" ht="15" customHeight="1">
      <c r="B91" s="242"/>
      <c r="C91" s="222" t="s">
        <v>885</v>
      </c>
      <c r="D91" s="222"/>
      <c r="E91" s="222"/>
      <c r="F91" s="241" t="s">
        <v>856</v>
      </c>
      <c r="G91" s="240"/>
      <c r="H91" s="222" t="s">
        <v>886</v>
      </c>
      <c r="I91" s="222" t="s">
        <v>887</v>
      </c>
      <c r="J91" s="222"/>
      <c r="K91" s="233"/>
    </row>
    <row r="92" spans="2:11" ht="15" customHeight="1">
      <c r="B92" s="242"/>
      <c r="C92" s="222" t="s">
        <v>888</v>
      </c>
      <c r="D92" s="222"/>
      <c r="E92" s="222"/>
      <c r="F92" s="241" t="s">
        <v>856</v>
      </c>
      <c r="G92" s="240"/>
      <c r="H92" s="222" t="s">
        <v>889</v>
      </c>
      <c r="I92" s="222" t="s">
        <v>890</v>
      </c>
      <c r="J92" s="222"/>
      <c r="K92" s="233"/>
    </row>
    <row r="93" spans="2:11" ht="15" customHeight="1">
      <c r="B93" s="242"/>
      <c r="C93" s="222" t="s">
        <v>891</v>
      </c>
      <c r="D93" s="222"/>
      <c r="E93" s="222"/>
      <c r="F93" s="241" t="s">
        <v>856</v>
      </c>
      <c r="G93" s="240"/>
      <c r="H93" s="222" t="s">
        <v>891</v>
      </c>
      <c r="I93" s="222" t="s">
        <v>890</v>
      </c>
      <c r="J93" s="222"/>
      <c r="K93" s="233"/>
    </row>
    <row r="94" spans="2:11" ht="15" customHeight="1">
      <c r="B94" s="242"/>
      <c r="C94" s="222" t="s">
        <v>37</v>
      </c>
      <c r="D94" s="222"/>
      <c r="E94" s="222"/>
      <c r="F94" s="241" t="s">
        <v>856</v>
      </c>
      <c r="G94" s="240"/>
      <c r="H94" s="222" t="s">
        <v>892</v>
      </c>
      <c r="I94" s="222" t="s">
        <v>890</v>
      </c>
      <c r="J94" s="222"/>
      <c r="K94" s="233"/>
    </row>
    <row r="95" spans="2:11" ht="15" customHeight="1">
      <c r="B95" s="242"/>
      <c r="C95" s="222" t="s">
        <v>47</v>
      </c>
      <c r="D95" s="222"/>
      <c r="E95" s="222"/>
      <c r="F95" s="241" t="s">
        <v>856</v>
      </c>
      <c r="G95" s="240"/>
      <c r="H95" s="222" t="s">
        <v>893</v>
      </c>
      <c r="I95" s="222" t="s">
        <v>890</v>
      </c>
      <c r="J95" s="222"/>
      <c r="K95" s="233"/>
    </row>
    <row r="96" spans="2:11" ht="15" customHeight="1">
      <c r="B96" s="245"/>
      <c r="C96" s="246"/>
      <c r="D96" s="246"/>
      <c r="E96" s="246"/>
      <c r="F96" s="246"/>
      <c r="G96" s="246"/>
      <c r="H96" s="246"/>
      <c r="I96" s="246"/>
      <c r="J96" s="246"/>
      <c r="K96" s="247"/>
    </row>
    <row r="97" spans="2:11" ht="18.75" customHeight="1">
      <c r="B97" s="248"/>
      <c r="C97" s="249"/>
      <c r="D97" s="249"/>
      <c r="E97" s="249"/>
      <c r="F97" s="249"/>
      <c r="G97" s="249"/>
      <c r="H97" s="249"/>
      <c r="I97" s="249"/>
      <c r="J97" s="249"/>
      <c r="K97" s="248"/>
    </row>
    <row r="98" spans="2:11" ht="18.75" customHeight="1">
      <c r="B98" s="228"/>
      <c r="C98" s="228"/>
      <c r="D98" s="228"/>
      <c r="E98" s="228"/>
      <c r="F98" s="228"/>
      <c r="G98" s="228"/>
      <c r="H98" s="228"/>
      <c r="I98" s="228"/>
      <c r="J98" s="228"/>
      <c r="K98" s="228"/>
    </row>
    <row r="99" spans="2:11" ht="7.5" customHeight="1">
      <c r="B99" s="229"/>
      <c r="C99" s="230"/>
      <c r="D99" s="230"/>
      <c r="E99" s="230"/>
      <c r="F99" s="230"/>
      <c r="G99" s="230"/>
      <c r="H99" s="230"/>
      <c r="I99" s="230"/>
      <c r="J99" s="230"/>
      <c r="K99" s="231"/>
    </row>
    <row r="100" spans="2:11" ht="45" customHeight="1">
      <c r="B100" s="232"/>
      <c r="C100" s="336" t="s">
        <v>894</v>
      </c>
      <c r="D100" s="336"/>
      <c r="E100" s="336"/>
      <c r="F100" s="336"/>
      <c r="G100" s="336"/>
      <c r="H100" s="336"/>
      <c r="I100" s="336"/>
      <c r="J100" s="336"/>
      <c r="K100" s="233"/>
    </row>
    <row r="101" spans="2:11" ht="17.25" customHeight="1">
      <c r="B101" s="232"/>
      <c r="C101" s="234" t="s">
        <v>850</v>
      </c>
      <c r="D101" s="234"/>
      <c r="E101" s="234"/>
      <c r="F101" s="234" t="s">
        <v>851</v>
      </c>
      <c r="G101" s="235"/>
      <c r="H101" s="234" t="s">
        <v>122</v>
      </c>
      <c r="I101" s="234" t="s">
        <v>56</v>
      </c>
      <c r="J101" s="234" t="s">
        <v>852</v>
      </c>
      <c r="K101" s="233"/>
    </row>
    <row r="102" spans="2:11" ht="17.25" customHeight="1">
      <c r="B102" s="232"/>
      <c r="C102" s="236" t="s">
        <v>853</v>
      </c>
      <c r="D102" s="236"/>
      <c r="E102" s="236"/>
      <c r="F102" s="237" t="s">
        <v>854</v>
      </c>
      <c r="G102" s="238"/>
      <c r="H102" s="236"/>
      <c r="I102" s="236"/>
      <c r="J102" s="236" t="s">
        <v>855</v>
      </c>
      <c r="K102" s="233"/>
    </row>
    <row r="103" spans="2:11" ht="5.25" customHeight="1">
      <c r="B103" s="232"/>
      <c r="C103" s="234"/>
      <c r="D103" s="234"/>
      <c r="E103" s="234"/>
      <c r="F103" s="234"/>
      <c r="G103" s="250"/>
      <c r="H103" s="234"/>
      <c r="I103" s="234"/>
      <c r="J103" s="234"/>
      <c r="K103" s="233"/>
    </row>
    <row r="104" spans="2:11" ht="15" customHeight="1">
      <c r="B104" s="232"/>
      <c r="C104" s="222" t="s">
        <v>52</v>
      </c>
      <c r="D104" s="239"/>
      <c r="E104" s="239"/>
      <c r="F104" s="241" t="s">
        <v>856</v>
      </c>
      <c r="G104" s="250"/>
      <c r="H104" s="222" t="s">
        <v>895</v>
      </c>
      <c r="I104" s="222" t="s">
        <v>858</v>
      </c>
      <c r="J104" s="222">
        <v>20</v>
      </c>
      <c r="K104" s="233"/>
    </row>
    <row r="105" spans="2:11" ht="15" customHeight="1">
      <c r="B105" s="232"/>
      <c r="C105" s="222" t="s">
        <v>859</v>
      </c>
      <c r="D105" s="222"/>
      <c r="E105" s="222"/>
      <c r="F105" s="241" t="s">
        <v>856</v>
      </c>
      <c r="G105" s="222"/>
      <c r="H105" s="222" t="s">
        <v>895</v>
      </c>
      <c r="I105" s="222" t="s">
        <v>858</v>
      </c>
      <c r="J105" s="222">
        <v>120</v>
      </c>
      <c r="K105" s="233"/>
    </row>
    <row r="106" spans="2:11" ht="15" customHeight="1">
      <c r="B106" s="242"/>
      <c r="C106" s="222" t="s">
        <v>861</v>
      </c>
      <c r="D106" s="222"/>
      <c r="E106" s="222"/>
      <c r="F106" s="241" t="s">
        <v>862</v>
      </c>
      <c r="G106" s="222"/>
      <c r="H106" s="222" t="s">
        <v>895</v>
      </c>
      <c r="I106" s="222" t="s">
        <v>858</v>
      </c>
      <c r="J106" s="222">
        <v>50</v>
      </c>
      <c r="K106" s="233"/>
    </row>
    <row r="107" spans="2:11" ht="15" customHeight="1">
      <c r="B107" s="242"/>
      <c r="C107" s="222" t="s">
        <v>864</v>
      </c>
      <c r="D107" s="222"/>
      <c r="E107" s="222"/>
      <c r="F107" s="241" t="s">
        <v>856</v>
      </c>
      <c r="G107" s="222"/>
      <c r="H107" s="222" t="s">
        <v>895</v>
      </c>
      <c r="I107" s="222" t="s">
        <v>866</v>
      </c>
      <c r="J107" s="222"/>
      <c r="K107" s="233"/>
    </row>
    <row r="108" spans="2:11" ht="15" customHeight="1">
      <c r="B108" s="242"/>
      <c r="C108" s="222" t="s">
        <v>875</v>
      </c>
      <c r="D108" s="222"/>
      <c r="E108" s="222"/>
      <c r="F108" s="241" t="s">
        <v>862</v>
      </c>
      <c r="G108" s="222"/>
      <c r="H108" s="222" t="s">
        <v>895</v>
      </c>
      <c r="I108" s="222" t="s">
        <v>858</v>
      </c>
      <c r="J108" s="222">
        <v>50</v>
      </c>
      <c r="K108" s="233"/>
    </row>
    <row r="109" spans="2:11" ht="15" customHeight="1">
      <c r="B109" s="242"/>
      <c r="C109" s="222" t="s">
        <v>883</v>
      </c>
      <c r="D109" s="222"/>
      <c r="E109" s="222"/>
      <c r="F109" s="241" t="s">
        <v>862</v>
      </c>
      <c r="G109" s="222"/>
      <c r="H109" s="222" t="s">
        <v>895</v>
      </c>
      <c r="I109" s="222" t="s">
        <v>858</v>
      </c>
      <c r="J109" s="222">
        <v>50</v>
      </c>
      <c r="K109" s="233"/>
    </row>
    <row r="110" spans="2:11" ht="15" customHeight="1">
      <c r="B110" s="242"/>
      <c r="C110" s="222" t="s">
        <v>881</v>
      </c>
      <c r="D110" s="222"/>
      <c r="E110" s="222"/>
      <c r="F110" s="241" t="s">
        <v>862</v>
      </c>
      <c r="G110" s="222"/>
      <c r="H110" s="222" t="s">
        <v>895</v>
      </c>
      <c r="I110" s="222" t="s">
        <v>858</v>
      </c>
      <c r="J110" s="222">
        <v>50</v>
      </c>
      <c r="K110" s="233"/>
    </row>
    <row r="111" spans="2:11" ht="15" customHeight="1">
      <c r="B111" s="242"/>
      <c r="C111" s="222" t="s">
        <v>52</v>
      </c>
      <c r="D111" s="222"/>
      <c r="E111" s="222"/>
      <c r="F111" s="241" t="s">
        <v>856</v>
      </c>
      <c r="G111" s="222"/>
      <c r="H111" s="222" t="s">
        <v>896</v>
      </c>
      <c r="I111" s="222" t="s">
        <v>858</v>
      </c>
      <c r="J111" s="222">
        <v>20</v>
      </c>
      <c r="K111" s="233"/>
    </row>
    <row r="112" spans="2:11" ht="15" customHeight="1">
      <c r="B112" s="242"/>
      <c r="C112" s="222" t="s">
        <v>897</v>
      </c>
      <c r="D112" s="222"/>
      <c r="E112" s="222"/>
      <c r="F112" s="241" t="s">
        <v>856</v>
      </c>
      <c r="G112" s="222"/>
      <c r="H112" s="222" t="s">
        <v>898</v>
      </c>
      <c r="I112" s="222" t="s">
        <v>858</v>
      </c>
      <c r="J112" s="222">
        <v>120</v>
      </c>
      <c r="K112" s="233"/>
    </row>
    <row r="113" spans="2:11" ht="15" customHeight="1">
      <c r="B113" s="242"/>
      <c r="C113" s="222" t="s">
        <v>37</v>
      </c>
      <c r="D113" s="222"/>
      <c r="E113" s="222"/>
      <c r="F113" s="241" t="s">
        <v>856</v>
      </c>
      <c r="G113" s="222"/>
      <c r="H113" s="222" t="s">
        <v>899</v>
      </c>
      <c r="I113" s="222" t="s">
        <v>890</v>
      </c>
      <c r="J113" s="222"/>
      <c r="K113" s="233"/>
    </row>
    <row r="114" spans="2:11" ht="15" customHeight="1">
      <c r="B114" s="242"/>
      <c r="C114" s="222" t="s">
        <v>47</v>
      </c>
      <c r="D114" s="222"/>
      <c r="E114" s="222"/>
      <c r="F114" s="241" t="s">
        <v>856</v>
      </c>
      <c r="G114" s="222"/>
      <c r="H114" s="222" t="s">
        <v>900</v>
      </c>
      <c r="I114" s="222" t="s">
        <v>890</v>
      </c>
      <c r="J114" s="222"/>
      <c r="K114" s="233"/>
    </row>
    <row r="115" spans="2:11" ht="15" customHeight="1">
      <c r="B115" s="242"/>
      <c r="C115" s="222" t="s">
        <v>56</v>
      </c>
      <c r="D115" s="222"/>
      <c r="E115" s="222"/>
      <c r="F115" s="241" t="s">
        <v>856</v>
      </c>
      <c r="G115" s="222"/>
      <c r="H115" s="222" t="s">
        <v>901</v>
      </c>
      <c r="I115" s="222" t="s">
        <v>902</v>
      </c>
      <c r="J115" s="222"/>
      <c r="K115" s="233"/>
    </row>
    <row r="116" spans="2:11" ht="15" customHeight="1">
      <c r="B116" s="245"/>
      <c r="C116" s="251"/>
      <c r="D116" s="251"/>
      <c r="E116" s="251"/>
      <c r="F116" s="251"/>
      <c r="G116" s="251"/>
      <c r="H116" s="251"/>
      <c r="I116" s="251"/>
      <c r="J116" s="251"/>
      <c r="K116" s="247"/>
    </row>
    <row r="117" spans="2:11" ht="18.75" customHeight="1">
      <c r="B117" s="252"/>
      <c r="C117" s="218"/>
      <c r="D117" s="218"/>
      <c r="E117" s="218"/>
      <c r="F117" s="253"/>
      <c r="G117" s="218"/>
      <c r="H117" s="218"/>
      <c r="I117" s="218"/>
      <c r="J117" s="218"/>
      <c r="K117" s="252"/>
    </row>
    <row r="118" spans="2:11" ht="18.75" customHeight="1">
      <c r="B118" s="228"/>
      <c r="C118" s="228"/>
      <c r="D118" s="228"/>
      <c r="E118" s="228"/>
      <c r="F118" s="228"/>
      <c r="G118" s="228"/>
      <c r="H118" s="228"/>
      <c r="I118" s="228"/>
      <c r="J118" s="228"/>
      <c r="K118" s="228"/>
    </row>
    <row r="119" spans="2:11" ht="7.5" customHeight="1">
      <c r="B119" s="254"/>
      <c r="C119" s="255"/>
      <c r="D119" s="255"/>
      <c r="E119" s="255"/>
      <c r="F119" s="255"/>
      <c r="G119" s="255"/>
      <c r="H119" s="255"/>
      <c r="I119" s="255"/>
      <c r="J119" s="255"/>
      <c r="K119" s="256"/>
    </row>
    <row r="120" spans="2:11" ht="45" customHeight="1">
      <c r="B120" s="257"/>
      <c r="C120" s="335" t="s">
        <v>903</v>
      </c>
      <c r="D120" s="335"/>
      <c r="E120" s="335"/>
      <c r="F120" s="335"/>
      <c r="G120" s="335"/>
      <c r="H120" s="335"/>
      <c r="I120" s="335"/>
      <c r="J120" s="335"/>
      <c r="K120" s="258"/>
    </row>
    <row r="121" spans="2:11" ht="17.25" customHeight="1">
      <c r="B121" s="259"/>
      <c r="C121" s="234" t="s">
        <v>850</v>
      </c>
      <c r="D121" s="234"/>
      <c r="E121" s="234"/>
      <c r="F121" s="234" t="s">
        <v>851</v>
      </c>
      <c r="G121" s="235"/>
      <c r="H121" s="234" t="s">
        <v>122</v>
      </c>
      <c r="I121" s="234" t="s">
        <v>56</v>
      </c>
      <c r="J121" s="234" t="s">
        <v>852</v>
      </c>
      <c r="K121" s="260"/>
    </row>
    <row r="122" spans="2:11" ht="17.25" customHeight="1">
      <c r="B122" s="259"/>
      <c r="C122" s="236" t="s">
        <v>853</v>
      </c>
      <c r="D122" s="236"/>
      <c r="E122" s="236"/>
      <c r="F122" s="237" t="s">
        <v>854</v>
      </c>
      <c r="G122" s="238"/>
      <c r="H122" s="236"/>
      <c r="I122" s="236"/>
      <c r="J122" s="236" t="s">
        <v>855</v>
      </c>
      <c r="K122" s="260"/>
    </row>
    <row r="123" spans="2:11" ht="5.25" customHeight="1">
      <c r="B123" s="261"/>
      <c r="C123" s="239"/>
      <c r="D123" s="239"/>
      <c r="E123" s="239"/>
      <c r="F123" s="239"/>
      <c r="G123" s="222"/>
      <c r="H123" s="239"/>
      <c r="I123" s="239"/>
      <c r="J123" s="239"/>
      <c r="K123" s="262"/>
    </row>
    <row r="124" spans="2:11" ht="15" customHeight="1">
      <c r="B124" s="261"/>
      <c r="C124" s="222" t="s">
        <v>859</v>
      </c>
      <c r="D124" s="239"/>
      <c r="E124" s="239"/>
      <c r="F124" s="241" t="s">
        <v>856</v>
      </c>
      <c r="G124" s="222"/>
      <c r="H124" s="222" t="s">
        <v>895</v>
      </c>
      <c r="I124" s="222" t="s">
        <v>858</v>
      </c>
      <c r="J124" s="222">
        <v>120</v>
      </c>
      <c r="K124" s="263"/>
    </row>
    <row r="125" spans="2:11" ht="15" customHeight="1">
      <c r="B125" s="261"/>
      <c r="C125" s="222" t="s">
        <v>904</v>
      </c>
      <c r="D125" s="222"/>
      <c r="E125" s="222"/>
      <c r="F125" s="241" t="s">
        <v>856</v>
      </c>
      <c r="G125" s="222"/>
      <c r="H125" s="222" t="s">
        <v>905</v>
      </c>
      <c r="I125" s="222" t="s">
        <v>858</v>
      </c>
      <c r="J125" s="222" t="s">
        <v>906</v>
      </c>
      <c r="K125" s="263"/>
    </row>
    <row r="126" spans="2:11" ht="15" customHeight="1">
      <c r="B126" s="261"/>
      <c r="C126" s="222" t="s">
        <v>805</v>
      </c>
      <c r="D126" s="222"/>
      <c r="E126" s="222"/>
      <c r="F126" s="241" t="s">
        <v>856</v>
      </c>
      <c r="G126" s="222"/>
      <c r="H126" s="222" t="s">
        <v>907</v>
      </c>
      <c r="I126" s="222" t="s">
        <v>858</v>
      </c>
      <c r="J126" s="222" t="s">
        <v>906</v>
      </c>
      <c r="K126" s="263"/>
    </row>
    <row r="127" spans="2:11" ht="15" customHeight="1">
      <c r="B127" s="261"/>
      <c r="C127" s="222" t="s">
        <v>867</v>
      </c>
      <c r="D127" s="222"/>
      <c r="E127" s="222"/>
      <c r="F127" s="241" t="s">
        <v>862</v>
      </c>
      <c r="G127" s="222"/>
      <c r="H127" s="222" t="s">
        <v>868</v>
      </c>
      <c r="I127" s="222" t="s">
        <v>858</v>
      </c>
      <c r="J127" s="222">
        <v>15</v>
      </c>
      <c r="K127" s="263"/>
    </row>
    <row r="128" spans="2:11" ht="15" customHeight="1">
      <c r="B128" s="261"/>
      <c r="C128" s="243" t="s">
        <v>869</v>
      </c>
      <c r="D128" s="243"/>
      <c r="E128" s="243"/>
      <c r="F128" s="244" t="s">
        <v>862</v>
      </c>
      <c r="G128" s="243"/>
      <c r="H128" s="243" t="s">
        <v>870</v>
      </c>
      <c r="I128" s="243" t="s">
        <v>858</v>
      </c>
      <c r="J128" s="243">
        <v>15</v>
      </c>
      <c r="K128" s="263"/>
    </row>
    <row r="129" spans="2:11" ht="15" customHeight="1">
      <c r="B129" s="261"/>
      <c r="C129" s="243" t="s">
        <v>871</v>
      </c>
      <c r="D129" s="243"/>
      <c r="E129" s="243"/>
      <c r="F129" s="244" t="s">
        <v>862</v>
      </c>
      <c r="G129" s="243"/>
      <c r="H129" s="243" t="s">
        <v>872</v>
      </c>
      <c r="I129" s="243" t="s">
        <v>858</v>
      </c>
      <c r="J129" s="243">
        <v>20</v>
      </c>
      <c r="K129" s="263"/>
    </row>
    <row r="130" spans="2:11" ht="15" customHeight="1">
      <c r="B130" s="261"/>
      <c r="C130" s="243" t="s">
        <v>873</v>
      </c>
      <c r="D130" s="243"/>
      <c r="E130" s="243"/>
      <c r="F130" s="244" t="s">
        <v>862</v>
      </c>
      <c r="G130" s="243"/>
      <c r="H130" s="243" t="s">
        <v>874</v>
      </c>
      <c r="I130" s="243" t="s">
        <v>858</v>
      </c>
      <c r="J130" s="243">
        <v>20</v>
      </c>
      <c r="K130" s="263"/>
    </row>
    <row r="131" spans="2:11" ht="15" customHeight="1">
      <c r="B131" s="261"/>
      <c r="C131" s="222" t="s">
        <v>861</v>
      </c>
      <c r="D131" s="222"/>
      <c r="E131" s="222"/>
      <c r="F131" s="241" t="s">
        <v>862</v>
      </c>
      <c r="G131" s="222"/>
      <c r="H131" s="222" t="s">
        <v>895</v>
      </c>
      <c r="I131" s="222" t="s">
        <v>858</v>
      </c>
      <c r="J131" s="222">
        <v>50</v>
      </c>
      <c r="K131" s="263"/>
    </row>
    <row r="132" spans="2:11" ht="15" customHeight="1">
      <c r="B132" s="261"/>
      <c r="C132" s="222" t="s">
        <v>875</v>
      </c>
      <c r="D132" s="222"/>
      <c r="E132" s="222"/>
      <c r="F132" s="241" t="s">
        <v>862</v>
      </c>
      <c r="G132" s="222"/>
      <c r="H132" s="222" t="s">
        <v>895</v>
      </c>
      <c r="I132" s="222" t="s">
        <v>858</v>
      </c>
      <c r="J132" s="222">
        <v>50</v>
      </c>
      <c r="K132" s="263"/>
    </row>
    <row r="133" spans="2:11" ht="15" customHeight="1">
      <c r="B133" s="261"/>
      <c r="C133" s="222" t="s">
        <v>881</v>
      </c>
      <c r="D133" s="222"/>
      <c r="E133" s="222"/>
      <c r="F133" s="241" t="s">
        <v>862</v>
      </c>
      <c r="G133" s="222"/>
      <c r="H133" s="222" t="s">
        <v>895</v>
      </c>
      <c r="I133" s="222" t="s">
        <v>858</v>
      </c>
      <c r="J133" s="222">
        <v>50</v>
      </c>
      <c r="K133" s="263"/>
    </row>
    <row r="134" spans="2:11" ht="15" customHeight="1">
      <c r="B134" s="261"/>
      <c r="C134" s="222" t="s">
        <v>883</v>
      </c>
      <c r="D134" s="222"/>
      <c r="E134" s="222"/>
      <c r="F134" s="241" t="s">
        <v>862</v>
      </c>
      <c r="G134" s="222"/>
      <c r="H134" s="222" t="s">
        <v>895</v>
      </c>
      <c r="I134" s="222" t="s">
        <v>858</v>
      </c>
      <c r="J134" s="222">
        <v>50</v>
      </c>
      <c r="K134" s="263"/>
    </row>
    <row r="135" spans="2:11" ht="15" customHeight="1">
      <c r="B135" s="261"/>
      <c r="C135" s="222" t="s">
        <v>127</v>
      </c>
      <c r="D135" s="222"/>
      <c r="E135" s="222"/>
      <c r="F135" s="241" t="s">
        <v>862</v>
      </c>
      <c r="G135" s="222"/>
      <c r="H135" s="222" t="s">
        <v>908</v>
      </c>
      <c r="I135" s="222" t="s">
        <v>858</v>
      </c>
      <c r="J135" s="222">
        <v>255</v>
      </c>
      <c r="K135" s="263"/>
    </row>
    <row r="136" spans="2:11" ht="15" customHeight="1">
      <c r="B136" s="261"/>
      <c r="C136" s="222" t="s">
        <v>885</v>
      </c>
      <c r="D136" s="222"/>
      <c r="E136" s="222"/>
      <c r="F136" s="241" t="s">
        <v>856</v>
      </c>
      <c r="G136" s="222"/>
      <c r="H136" s="222" t="s">
        <v>909</v>
      </c>
      <c r="I136" s="222" t="s">
        <v>887</v>
      </c>
      <c r="J136" s="222"/>
      <c r="K136" s="263"/>
    </row>
    <row r="137" spans="2:11" ht="15" customHeight="1">
      <c r="B137" s="261"/>
      <c r="C137" s="222" t="s">
        <v>888</v>
      </c>
      <c r="D137" s="222"/>
      <c r="E137" s="222"/>
      <c r="F137" s="241" t="s">
        <v>856</v>
      </c>
      <c r="G137" s="222"/>
      <c r="H137" s="222" t="s">
        <v>910</v>
      </c>
      <c r="I137" s="222" t="s">
        <v>890</v>
      </c>
      <c r="J137" s="222"/>
      <c r="K137" s="263"/>
    </row>
    <row r="138" spans="2:11" ht="15" customHeight="1">
      <c r="B138" s="261"/>
      <c r="C138" s="222" t="s">
        <v>891</v>
      </c>
      <c r="D138" s="222"/>
      <c r="E138" s="222"/>
      <c r="F138" s="241" t="s">
        <v>856</v>
      </c>
      <c r="G138" s="222"/>
      <c r="H138" s="222" t="s">
        <v>891</v>
      </c>
      <c r="I138" s="222" t="s">
        <v>890</v>
      </c>
      <c r="J138" s="222"/>
      <c r="K138" s="263"/>
    </row>
    <row r="139" spans="2:11" ht="15" customHeight="1">
      <c r="B139" s="261"/>
      <c r="C139" s="222" t="s">
        <v>37</v>
      </c>
      <c r="D139" s="222"/>
      <c r="E139" s="222"/>
      <c r="F139" s="241" t="s">
        <v>856</v>
      </c>
      <c r="G139" s="222"/>
      <c r="H139" s="222" t="s">
        <v>911</v>
      </c>
      <c r="I139" s="222" t="s">
        <v>890</v>
      </c>
      <c r="J139" s="222"/>
      <c r="K139" s="263"/>
    </row>
    <row r="140" spans="2:11" ht="15" customHeight="1">
      <c r="B140" s="261"/>
      <c r="C140" s="222" t="s">
        <v>912</v>
      </c>
      <c r="D140" s="222"/>
      <c r="E140" s="222"/>
      <c r="F140" s="241" t="s">
        <v>856</v>
      </c>
      <c r="G140" s="222"/>
      <c r="H140" s="222" t="s">
        <v>913</v>
      </c>
      <c r="I140" s="222" t="s">
        <v>890</v>
      </c>
      <c r="J140" s="222"/>
      <c r="K140" s="263"/>
    </row>
    <row r="141" spans="2:11" ht="15" customHeight="1">
      <c r="B141" s="264"/>
      <c r="C141" s="265"/>
      <c r="D141" s="265"/>
      <c r="E141" s="265"/>
      <c r="F141" s="265"/>
      <c r="G141" s="265"/>
      <c r="H141" s="265"/>
      <c r="I141" s="265"/>
      <c r="J141" s="265"/>
      <c r="K141" s="266"/>
    </row>
    <row r="142" spans="2:11" ht="18.75" customHeight="1">
      <c r="B142" s="218"/>
      <c r="C142" s="218"/>
      <c r="D142" s="218"/>
      <c r="E142" s="218"/>
      <c r="F142" s="253"/>
      <c r="G142" s="218"/>
      <c r="H142" s="218"/>
      <c r="I142" s="218"/>
      <c r="J142" s="218"/>
      <c r="K142" s="218"/>
    </row>
    <row r="143" spans="2:11" ht="18.75" customHeight="1">
      <c r="B143" s="228"/>
      <c r="C143" s="228"/>
      <c r="D143" s="228"/>
      <c r="E143" s="228"/>
      <c r="F143" s="228"/>
      <c r="G143" s="228"/>
      <c r="H143" s="228"/>
      <c r="I143" s="228"/>
      <c r="J143" s="228"/>
      <c r="K143" s="228"/>
    </row>
    <row r="144" spans="2:11" ht="7.5" customHeight="1">
      <c r="B144" s="229"/>
      <c r="C144" s="230"/>
      <c r="D144" s="230"/>
      <c r="E144" s="230"/>
      <c r="F144" s="230"/>
      <c r="G144" s="230"/>
      <c r="H144" s="230"/>
      <c r="I144" s="230"/>
      <c r="J144" s="230"/>
      <c r="K144" s="231"/>
    </row>
    <row r="145" spans="2:11" ht="45" customHeight="1">
      <c r="B145" s="232"/>
      <c r="C145" s="336" t="s">
        <v>914</v>
      </c>
      <c r="D145" s="336"/>
      <c r="E145" s="336"/>
      <c r="F145" s="336"/>
      <c r="G145" s="336"/>
      <c r="H145" s="336"/>
      <c r="I145" s="336"/>
      <c r="J145" s="336"/>
      <c r="K145" s="233"/>
    </row>
    <row r="146" spans="2:11" ht="17.25" customHeight="1">
      <c r="B146" s="232"/>
      <c r="C146" s="234" t="s">
        <v>850</v>
      </c>
      <c r="D146" s="234"/>
      <c r="E146" s="234"/>
      <c r="F146" s="234" t="s">
        <v>851</v>
      </c>
      <c r="G146" s="235"/>
      <c r="H146" s="234" t="s">
        <v>122</v>
      </c>
      <c r="I146" s="234" t="s">
        <v>56</v>
      </c>
      <c r="J146" s="234" t="s">
        <v>852</v>
      </c>
      <c r="K146" s="233"/>
    </row>
    <row r="147" spans="2:11" ht="17.25" customHeight="1">
      <c r="B147" s="232"/>
      <c r="C147" s="236" t="s">
        <v>853</v>
      </c>
      <c r="D147" s="236"/>
      <c r="E147" s="236"/>
      <c r="F147" s="237" t="s">
        <v>854</v>
      </c>
      <c r="G147" s="238"/>
      <c r="H147" s="236"/>
      <c r="I147" s="236"/>
      <c r="J147" s="236" t="s">
        <v>855</v>
      </c>
      <c r="K147" s="233"/>
    </row>
    <row r="148" spans="2:11" ht="5.25" customHeight="1">
      <c r="B148" s="242"/>
      <c r="C148" s="239"/>
      <c r="D148" s="239"/>
      <c r="E148" s="239"/>
      <c r="F148" s="239"/>
      <c r="G148" s="240"/>
      <c r="H148" s="239"/>
      <c r="I148" s="239"/>
      <c r="J148" s="239"/>
      <c r="K148" s="263"/>
    </row>
    <row r="149" spans="2:11" ht="15" customHeight="1">
      <c r="B149" s="242"/>
      <c r="C149" s="267" t="s">
        <v>859</v>
      </c>
      <c r="D149" s="222"/>
      <c r="E149" s="222"/>
      <c r="F149" s="268" t="s">
        <v>856</v>
      </c>
      <c r="G149" s="222"/>
      <c r="H149" s="267" t="s">
        <v>895</v>
      </c>
      <c r="I149" s="267" t="s">
        <v>858</v>
      </c>
      <c r="J149" s="267">
        <v>120</v>
      </c>
      <c r="K149" s="263"/>
    </row>
    <row r="150" spans="2:11" ht="15" customHeight="1">
      <c r="B150" s="242"/>
      <c r="C150" s="267" t="s">
        <v>904</v>
      </c>
      <c r="D150" s="222"/>
      <c r="E150" s="222"/>
      <c r="F150" s="268" t="s">
        <v>856</v>
      </c>
      <c r="G150" s="222"/>
      <c r="H150" s="267" t="s">
        <v>915</v>
      </c>
      <c r="I150" s="267" t="s">
        <v>858</v>
      </c>
      <c r="J150" s="267" t="s">
        <v>906</v>
      </c>
      <c r="K150" s="263"/>
    </row>
    <row r="151" spans="2:11" ht="15" customHeight="1">
      <c r="B151" s="242"/>
      <c r="C151" s="267" t="s">
        <v>805</v>
      </c>
      <c r="D151" s="222"/>
      <c r="E151" s="222"/>
      <c r="F151" s="268" t="s">
        <v>856</v>
      </c>
      <c r="G151" s="222"/>
      <c r="H151" s="267" t="s">
        <v>916</v>
      </c>
      <c r="I151" s="267" t="s">
        <v>858</v>
      </c>
      <c r="J151" s="267" t="s">
        <v>906</v>
      </c>
      <c r="K151" s="263"/>
    </row>
    <row r="152" spans="2:11" ht="15" customHeight="1">
      <c r="B152" s="242"/>
      <c r="C152" s="267" t="s">
        <v>861</v>
      </c>
      <c r="D152" s="222"/>
      <c r="E152" s="222"/>
      <c r="F152" s="268" t="s">
        <v>862</v>
      </c>
      <c r="G152" s="222"/>
      <c r="H152" s="267" t="s">
        <v>895</v>
      </c>
      <c r="I152" s="267" t="s">
        <v>858</v>
      </c>
      <c r="J152" s="267">
        <v>50</v>
      </c>
      <c r="K152" s="263"/>
    </row>
    <row r="153" spans="2:11" ht="15" customHeight="1">
      <c r="B153" s="242"/>
      <c r="C153" s="267" t="s">
        <v>864</v>
      </c>
      <c r="D153" s="222"/>
      <c r="E153" s="222"/>
      <c r="F153" s="268" t="s">
        <v>856</v>
      </c>
      <c r="G153" s="222"/>
      <c r="H153" s="267" t="s">
        <v>895</v>
      </c>
      <c r="I153" s="267" t="s">
        <v>866</v>
      </c>
      <c r="J153" s="267"/>
      <c r="K153" s="263"/>
    </row>
    <row r="154" spans="2:11" ht="15" customHeight="1">
      <c r="B154" s="242"/>
      <c r="C154" s="267" t="s">
        <v>875</v>
      </c>
      <c r="D154" s="222"/>
      <c r="E154" s="222"/>
      <c r="F154" s="268" t="s">
        <v>862</v>
      </c>
      <c r="G154" s="222"/>
      <c r="H154" s="267" t="s">
        <v>895</v>
      </c>
      <c r="I154" s="267" t="s">
        <v>858</v>
      </c>
      <c r="J154" s="267">
        <v>50</v>
      </c>
      <c r="K154" s="263"/>
    </row>
    <row r="155" spans="2:11" ht="15" customHeight="1">
      <c r="B155" s="242"/>
      <c r="C155" s="267" t="s">
        <v>883</v>
      </c>
      <c r="D155" s="222"/>
      <c r="E155" s="222"/>
      <c r="F155" s="268" t="s">
        <v>862</v>
      </c>
      <c r="G155" s="222"/>
      <c r="H155" s="267" t="s">
        <v>895</v>
      </c>
      <c r="I155" s="267" t="s">
        <v>858</v>
      </c>
      <c r="J155" s="267">
        <v>50</v>
      </c>
      <c r="K155" s="263"/>
    </row>
    <row r="156" spans="2:11" ht="15" customHeight="1">
      <c r="B156" s="242"/>
      <c r="C156" s="267" t="s">
        <v>881</v>
      </c>
      <c r="D156" s="222"/>
      <c r="E156" s="222"/>
      <c r="F156" s="268" t="s">
        <v>862</v>
      </c>
      <c r="G156" s="222"/>
      <c r="H156" s="267" t="s">
        <v>895</v>
      </c>
      <c r="I156" s="267" t="s">
        <v>858</v>
      </c>
      <c r="J156" s="267">
        <v>50</v>
      </c>
      <c r="K156" s="263"/>
    </row>
    <row r="157" spans="2:11" ht="15" customHeight="1">
      <c r="B157" s="242"/>
      <c r="C157" s="267" t="s">
        <v>91</v>
      </c>
      <c r="D157" s="222"/>
      <c r="E157" s="222"/>
      <c r="F157" s="268" t="s">
        <v>856</v>
      </c>
      <c r="G157" s="222"/>
      <c r="H157" s="267" t="s">
        <v>917</v>
      </c>
      <c r="I157" s="267" t="s">
        <v>858</v>
      </c>
      <c r="J157" s="267" t="s">
        <v>918</v>
      </c>
      <c r="K157" s="263"/>
    </row>
    <row r="158" spans="2:11" ht="15" customHeight="1">
      <c r="B158" s="242"/>
      <c r="C158" s="267" t="s">
        <v>919</v>
      </c>
      <c r="D158" s="222"/>
      <c r="E158" s="222"/>
      <c r="F158" s="268" t="s">
        <v>856</v>
      </c>
      <c r="G158" s="222"/>
      <c r="H158" s="267" t="s">
        <v>920</v>
      </c>
      <c r="I158" s="267" t="s">
        <v>890</v>
      </c>
      <c r="J158" s="267"/>
      <c r="K158" s="263"/>
    </row>
    <row r="159" spans="2:11" ht="15" customHeight="1">
      <c r="B159" s="269"/>
      <c r="C159" s="251"/>
      <c r="D159" s="251"/>
      <c r="E159" s="251"/>
      <c r="F159" s="251"/>
      <c r="G159" s="251"/>
      <c r="H159" s="251"/>
      <c r="I159" s="251"/>
      <c r="J159" s="251"/>
      <c r="K159" s="270"/>
    </row>
    <row r="160" spans="2:11" ht="18.75" customHeight="1">
      <c r="B160" s="218"/>
      <c r="C160" s="222"/>
      <c r="D160" s="222"/>
      <c r="E160" s="222"/>
      <c r="F160" s="241"/>
      <c r="G160" s="222"/>
      <c r="H160" s="222"/>
      <c r="I160" s="222"/>
      <c r="J160" s="222"/>
      <c r="K160" s="218"/>
    </row>
    <row r="161" spans="2:11" ht="18.75" customHeight="1">
      <c r="B161" s="228"/>
      <c r="C161" s="228"/>
      <c r="D161" s="228"/>
      <c r="E161" s="228"/>
      <c r="F161" s="228"/>
      <c r="G161" s="228"/>
      <c r="H161" s="228"/>
      <c r="I161" s="228"/>
      <c r="J161" s="228"/>
      <c r="K161" s="228"/>
    </row>
    <row r="162" spans="2:11" ht="7.5" customHeight="1">
      <c r="B162" s="210"/>
      <c r="C162" s="211"/>
      <c r="D162" s="211"/>
      <c r="E162" s="211"/>
      <c r="F162" s="211"/>
      <c r="G162" s="211"/>
      <c r="H162" s="211"/>
      <c r="I162" s="211"/>
      <c r="J162" s="211"/>
      <c r="K162" s="212"/>
    </row>
    <row r="163" spans="2:11" ht="45" customHeight="1">
      <c r="B163" s="213"/>
      <c r="C163" s="335" t="s">
        <v>921</v>
      </c>
      <c r="D163" s="335"/>
      <c r="E163" s="335"/>
      <c r="F163" s="335"/>
      <c r="G163" s="335"/>
      <c r="H163" s="335"/>
      <c r="I163" s="335"/>
      <c r="J163" s="335"/>
      <c r="K163" s="214"/>
    </row>
    <row r="164" spans="2:11" ht="17.25" customHeight="1">
      <c r="B164" s="213"/>
      <c r="C164" s="234" t="s">
        <v>850</v>
      </c>
      <c r="D164" s="234"/>
      <c r="E164" s="234"/>
      <c r="F164" s="234" t="s">
        <v>851</v>
      </c>
      <c r="G164" s="271"/>
      <c r="H164" s="272" t="s">
        <v>122</v>
      </c>
      <c r="I164" s="272" t="s">
        <v>56</v>
      </c>
      <c r="J164" s="234" t="s">
        <v>852</v>
      </c>
      <c r="K164" s="214"/>
    </row>
    <row r="165" spans="2:11" ht="17.25" customHeight="1">
      <c r="B165" s="215"/>
      <c r="C165" s="236" t="s">
        <v>853</v>
      </c>
      <c r="D165" s="236"/>
      <c r="E165" s="236"/>
      <c r="F165" s="237" t="s">
        <v>854</v>
      </c>
      <c r="G165" s="273"/>
      <c r="H165" s="274"/>
      <c r="I165" s="274"/>
      <c r="J165" s="236" t="s">
        <v>855</v>
      </c>
      <c r="K165" s="216"/>
    </row>
    <row r="166" spans="2:11" ht="5.25" customHeight="1">
      <c r="B166" s="242"/>
      <c r="C166" s="239"/>
      <c r="D166" s="239"/>
      <c r="E166" s="239"/>
      <c r="F166" s="239"/>
      <c r="G166" s="240"/>
      <c r="H166" s="239"/>
      <c r="I166" s="239"/>
      <c r="J166" s="239"/>
      <c r="K166" s="263"/>
    </row>
    <row r="167" spans="2:11" ht="15" customHeight="1">
      <c r="B167" s="242"/>
      <c r="C167" s="222" t="s">
        <v>859</v>
      </c>
      <c r="D167" s="222"/>
      <c r="E167" s="222"/>
      <c r="F167" s="241" t="s">
        <v>856</v>
      </c>
      <c r="G167" s="222"/>
      <c r="H167" s="222" t="s">
        <v>895</v>
      </c>
      <c r="I167" s="222" t="s">
        <v>858</v>
      </c>
      <c r="J167" s="222">
        <v>120</v>
      </c>
      <c r="K167" s="263"/>
    </row>
    <row r="168" spans="2:11" ht="15" customHeight="1">
      <c r="B168" s="242"/>
      <c r="C168" s="222" t="s">
        <v>904</v>
      </c>
      <c r="D168" s="222"/>
      <c r="E168" s="222"/>
      <c r="F168" s="241" t="s">
        <v>856</v>
      </c>
      <c r="G168" s="222"/>
      <c r="H168" s="222" t="s">
        <v>905</v>
      </c>
      <c r="I168" s="222" t="s">
        <v>858</v>
      </c>
      <c r="J168" s="222" t="s">
        <v>906</v>
      </c>
      <c r="K168" s="263"/>
    </row>
    <row r="169" spans="2:11" ht="15" customHeight="1">
      <c r="B169" s="242"/>
      <c r="C169" s="222" t="s">
        <v>805</v>
      </c>
      <c r="D169" s="222"/>
      <c r="E169" s="222"/>
      <c r="F169" s="241" t="s">
        <v>856</v>
      </c>
      <c r="G169" s="222"/>
      <c r="H169" s="222" t="s">
        <v>922</v>
      </c>
      <c r="I169" s="222" t="s">
        <v>858</v>
      </c>
      <c r="J169" s="222" t="s">
        <v>906</v>
      </c>
      <c r="K169" s="263"/>
    </row>
    <row r="170" spans="2:11" ht="15" customHeight="1">
      <c r="B170" s="242"/>
      <c r="C170" s="222" t="s">
        <v>861</v>
      </c>
      <c r="D170" s="222"/>
      <c r="E170" s="222"/>
      <c r="F170" s="241" t="s">
        <v>862</v>
      </c>
      <c r="G170" s="222"/>
      <c r="H170" s="222" t="s">
        <v>922</v>
      </c>
      <c r="I170" s="222" t="s">
        <v>858</v>
      </c>
      <c r="J170" s="222">
        <v>50</v>
      </c>
      <c r="K170" s="263"/>
    </row>
    <row r="171" spans="2:11" ht="15" customHeight="1">
      <c r="B171" s="242"/>
      <c r="C171" s="222" t="s">
        <v>864</v>
      </c>
      <c r="D171" s="222"/>
      <c r="E171" s="222"/>
      <c r="F171" s="241" t="s">
        <v>856</v>
      </c>
      <c r="G171" s="222"/>
      <c r="H171" s="222" t="s">
        <v>922</v>
      </c>
      <c r="I171" s="222" t="s">
        <v>866</v>
      </c>
      <c r="J171" s="222"/>
      <c r="K171" s="263"/>
    </row>
    <row r="172" spans="2:11" ht="15" customHeight="1">
      <c r="B172" s="242"/>
      <c r="C172" s="222" t="s">
        <v>875</v>
      </c>
      <c r="D172" s="222"/>
      <c r="E172" s="222"/>
      <c r="F172" s="241" t="s">
        <v>862</v>
      </c>
      <c r="G172" s="222"/>
      <c r="H172" s="222" t="s">
        <v>922</v>
      </c>
      <c r="I172" s="222" t="s">
        <v>858</v>
      </c>
      <c r="J172" s="222">
        <v>50</v>
      </c>
      <c r="K172" s="263"/>
    </row>
    <row r="173" spans="2:11" ht="15" customHeight="1">
      <c r="B173" s="242"/>
      <c r="C173" s="222" t="s">
        <v>883</v>
      </c>
      <c r="D173" s="222"/>
      <c r="E173" s="222"/>
      <c r="F173" s="241" t="s">
        <v>862</v>
      </c>
      <c r="G173" s="222"/>
      <c r="H173" s="222" t="s">
        <v>922</v>
      </c>
      <c r="I173" s="222" t="s">
        <v>858</v>
      </c>
      <c r="J173" s="222">
        <v>50</v>
      </c>
      <c r="K173" s="263"/>
    </row>
    <row r="174" spans="2:11" ht="15" customHeight="1">
      <c r="B174" s="242"/>
      <c r="C174" s="222" t="s">
        <v>881</v>
      </c>
      <c r="D174" s="222"/>
      <c r="E174" s="222"/>
      <c r="F174" s="241" t="s">
        <v>862</v>
      </c>
      <c r="G174" s="222"/>
      <c r="H174" s="222" t="s">
        <v>922</v>
      </c>
      <c r="I174" s="222" t="s">
        <v>858</v>
      </c>
      <c r="J174" s="222">
        <v>50</v>
      </c>
      <c r="K174" s="263"/>
    </row>
    <row r="175" spans="2:11" ht="15" customHeight="1">
      <c r="B175" s="242"/>
      <c r="C175" s="222" t="s">
        <v>121</v>
      </c>
      <c r="D175" s="222"/>
      <c r="E175" s="222"/>
      <c r="F175" s="241" t="s">
        <v>856</v>
      </c>
      <c r="G175" s="222"/>
      <c r="H175" s="222" t="s">
        <v>923</v>
      </c>
      <c r="I175" s="222" t="s">
        <v>924</v>
      </c>
      <c r="J175" s="222"/>
      <c r="K175" s="263"/>
    </row>
    <row r="176" spans="2:11" ht="15" customHeight="1">
      <c r="B176" s="242"/>
      <c r="C176" s="222" t="s">
        <v>56</v>
      </c>
      <c r="D176" s="222"/>
      <c r="E176" s="222"/>
      <c r="F176" s="241" t="s">
        <v>856</v>
      </c>
      <c r="G176" s="222"/>
      <c r="H176" s="222" t="s">
        <v>925</v>
      </c>
      <c r="I176" s="222" t="s">
        <v>926</v>
      </c>
      <c r="J176" s="222">
        <v>1</v>
      </c>
      <c r="K176" s="263"/>
    </row>
    <row r="177" spans="2:11" ht="15" customHeight="1">
      <c r="B177" s="242"/>
      <c r="C177" s="222" t="s">
        <v>52</v>
      </c>
      <c r="D177" s="222"/>
      <c r="E177" s="222"/>
      <c r="F177" s="241" t="s">
        <v>856</v>
      </c>
      <c r="G177" s="222"/>
      <c r="H177" s="222" t="s">
        <v>927</v>
      </c>
      <c r="I177" s="222" t="s">
        <v>858</v>
      </c>
      <c r="J177" s="222">
        <v>20</v>
      </c>
      <c r="K177" s="263"/>
    </row>
    <row r="178" spans="2:11" ht="15" customHeight="1">
      <c r="B178" s="242"/>
      <c r="C178" s="222" t="s">
        <v>122</v>
      </c>
      <c r="D178" s="222"/>
      <c r="E178" s="222"/>
      <c r="F178" s="241" t="s">
        <v>856</v>
      </c>
      <c r="G178" s="222"/>
      <c r="H178" s="222" t="s">
        <v>928</v>
      </c>
      <c r="I178" s="222" t="s">
        <v>858</v>
      </c>
      <c r="J178" s="222">
        <v>255</v>
      </c>
      <c r="K178" s="263"/>
    </row>
    <row r="179" spans="2:11" ht="15" customHeight="1">
      <c r="B179" s="242"/>
      <c r="C179" s="222" t="s">
        <v>123</v>
      </c>
      <c r="D179" s="222"/>
      <c r="E179" s="222"/>
      <c r="F179" s="241" t="s">
        <v>856</v>
      </c>
      <c r="G179" s="222"/>
      <c r="H179" s="222" t="s">
        <v>821</v>
      </c>
      <c r="I179" s="222" t="s">
        <v>858</v>
      </c>
      <c r="J179" s="222">
        <v>10</v>
      </c>
      <c r="K179" s="263"/>
    </row>
    <row r="180" spans="2:11" ht="15" customHeight="1">
      <c r="B180" s="242"/>
      <c r="C180" s="222" t="s">
        <v>124</v>
      </c>
      <c r="D180" s="222"/>
      <c r="E180" s="222"/>
      <c r="F180" s="241" t="s">
        <v>856</v>
      </c>
      <c r="G180" s="222"/>
      <c r="H180" s="222" t="s">
        <v>929</v>
      </c>
      <c r="I180" s="222" t="s">
        <v>890</v>
      </c>
      <c r="J180" s="222"/>
      <c r="K180" s="263"/>
    </row>
    <row r="181" spans="2:11" ht="15" customHeight="1">
      <c r="B181" s="242"/>
      <c r="C181" s="222" t="s">
        <v>930</v>
      </c>
      <c r="D181" s="222"/>
      <c r="E181" s="222"/>
      <c r="F181" s="241" t="s">
        <v>856</v>
      </c>
      <c r="G181" s="222"/>
      <c r="H181" s="222" t="s">
        <v>931</v>
      </c>
      <c r="I181" s="222" t="s">
        <v>890</v>
      </c>
      <c r="J181" s="222"/>
      <c r="K181" s="263"/>
    </row>
    <row r="182" spans="2:11" ht="15" customHeight="1">
      <c r="B182" s="242"/>
      <c r="C182" s="222" t="s">
        <v>919</v>
      </c>
      <c r="D182" s="222"/>
      <c r="E182" s="222"/>
      <c r="F182" s="241" t="s">
        <v>856</v>
      </c>
      <c r="G182" s="222"/>
      <c r="H182" s="222" t="s">
        <v>932</v>
      </c>
      <c r="I182" s="222" t="s">
        <v>890</v>
      </c>
      <c r="J182" s="222"/>
      <c r="K182" s="263"/>
    </row>
    <row r="183" spans="2:11" ht="15" customHeight="1">
      <c r="B183" s="242"/>
      <c r="C183" s="222" t="s">
        <v>126</v>
      </c>
      <c r="D183" s="222"/>
      <c r="E183" s="222"/>
      <c r="F183" s="241" t="s">
        <v>862</v>
      </c>
      <c r="G183" s="222"/>
      <c r="H183" s="222" t="s">
        <v>933</v>
      </c>
      <c r="I183" s="222" t="s">
        <v>858</v>
      </c>
      <c r="J183" s="222">
        <v>50</v>
      </c>
      <c r="K183" s="263"/>
    </row>
    <row r="184" spans="2:11" ht="15" customHeight="1">
      <c r="B184" s="242"/>
      <c r="C184" s="222" t="s">
        <v>934</v>
      </c>
      <c r="D184" s="222"/>
      <c r="E184" s="222"/>
      <c r="F184" s="241" t="s">
        <v>862</v>
      </c>
      <c r="G184" s="222"/>
      <c r="H184" s="222" t="s">
        <v>935</v>
      </c>
      <c r="I184" s="222" t="s">
        <v>936</v>
      </c>
      <c r="J184" s="222"/>
      <c r="K184" s="263"/>
    </row>
    <row r="185" spans="2:11" ht="15" customHeight="1">
      <c r="B185" s="242"/>
      <c r="C185" s="222" t="s">
        <v>937</v>
      </c>
      <c r="D185" s="222"/>
      <c r="E185" s="222"/>
      <c r="F185" s="241" t="s">
        <v>862</v>
      </c>
      <c r="G185" s="222"/>
      <c r="H185" s="222" t="s">
        <v>938</v>
      </c>
      <c r="I185" s="222" t="s">
        <v>936</v>
      </c>
      <c r="J185" s="222"/>
      <c r="K185" s="263"/>
    </row>
    <row r="186" spans="2:11" ht="15" customHeight="1">
      <c r="B186" s="242"/>
      <c r="C186" s="222" t="s">
        <v>939</v>
      </c>
      <c r="D186" s="222"/>
      <c r="E186" s="222"/>
      <c r="F186" s="241" t="s">
        <v>862</v>
      </c>
      <c r="G186" s="222"/>
      <c r="H186" s="222" t="s">
        <v>940</v>
      </c>
      <c r="I186" s="222" t="s">
        <v>936</v>
      </c>
      <c r="J186" s="222"/>
      <c r="K186" s="263"/>
    </row>
    <row r="187" spans="2:11" ht="15" customHeight="1">
      <c r="B187" s="242"/>
      <c r="C187" s="275" t="s">
        <v>941</v>
      </c>
      <c r="D187" s="222"/>
      <c r="E187" s="222"/>
      <c r="F187" s="241" t="s">
        <v>862</v>
      </c>
      <c r="G187" s="222"/>
      <c r="H187" s="222" t="s">
        <v>942</v>
      </c>
      <c r="I187" s="222" t="s">
        <v>943</v>
      </c>
      <c r="J187" s="276" t="s">
        <v>944</v>
      </c>
      <c r="K187" s="263"/>
    </row>
    <row r="188" spans="2:11" ht="15" customHeight="1">
      <c r="B188" s="242"/>
      <c r="C188" s="227" t="s">
        <v>41</v>
      </c>
      <c r="D188" s="222"/>
      <c r="E188" s="222"/>
      <c r="F188" s="241" t="s">
        <v>856</v>
      </c>
      <c r="G188" s="222"/>
      <c r="H188" s="218" t="s">
        <v>945</v>
      </c>
      <c r="I188" s="222" t="s">
        <v>946</v>
      </c>
      <c r="J188" s="222"/>
      <c r="K188" s="263"/>
    </row>
    <row r="189" spans="2:11" ht="15" customHeight="1">
      <c r="B189" s="242"/>
      <c r="C189" s="227" t="s">
        <v>947</v>
      </c>
      <c r="D189" s="222"/>
      <c r="E189" s="222"/>
      <c r="F189" s="241" t="s">
        <v>856</v>
      </c>
      <c r="G189" s="222"/>
      <c r="H189" s="222" t="s">
        <v>948</v>
      </c>
      <c r="I189" s="222" t="s">
        <v>890</v>
      </c>
      <c r="J189" s="222"/>
      <c r="K189" s="263"/>
    </row>
    <row r="190" spans="2:11" ht="15" customHeight="1">
      <c r="B190" s="242"/>
      <c r="C190" s="227" t="s">
        <v>949</v>
      </c>
      <c r="D190" s="222"/>
      <c r="E190" s="222"/>
      <c r="F190" s="241" t="s">
        <v>856</v>
      </c>
      <c r="G190" s="222"/>
      <c r="H190" s="222" t="s">
        <v>950</v>
      </c>
      <c r="I190" s="222" t="s">
        <v>890</v>
      </c>
      <c r="J190" s="222"/>
      <c r="K190" s="263"/>
    </row>
    <row r="191" spans="2:11" ht="15" customHeight="1">
      <c r="B191" s="242"/>
      <c r="C191" s="227" t="s">
        <v>951</v>
      </c>
      <c r="D191" s="222"/>
      <c r="E191" s="222"/>
      <c r="F191" s="241" t="s">
        <v>862</v>
      </c>
      <c r="G191" s="222"/>
      <c r="H191" s="222" t="s">
        <v>952</v>
      </c>
      <c r="I191" s="222" t="s">
        <v>890</v>
      </c>
      <c r="J191" s="222"/>
      <c r="K191" s="263"/>
    </row>
    <row r="192" spans="2:11" ht="15" customHeight="1">
      <c r="B192" s="269"/>
      <c r="C192" s="277"/>
      <c r="D192" s="251"/>
      <c r="E192" s="251"/>
      <c r="F192" s="251"/>
      <c r="G192" s="251"/>
      <c r="H192" s="251"/>
      <c r="I192" s="251"/>
      <c r="J192" s="251"/>
      <c r="K192" s="270"/>
    </row>
    <row r="193" spans="2:11" ht="18.75" customHeight="1">
      <c r="B193" s="218"/>
      <c r="C193" s="222"/>
      <c r="D193" s="222"/>
      <c r="E193" s="222"/>
      <c r="F193" s="241"/>
      <c r="G193" s="222"/>
      <c r="H193" s="222"/>
      <c r="I193" s="222"/>
      <c r="J193" s="222"/>
      <c r="K193" s="218"/>
    </row>
    <row r="194" spans="2:11" ht="18.75" customHeight="1">
      <c r="B194" s="218"/>
      <c r="C194" s="222"/>
      <c r="D194" s="222"/>
      <c r="E194" s="222"/>
      <c r="F194" s="241"/>
      <c r="G194" s="222"/>
      <c r="H194" s="222"/>
      <c r="I194" s="222"/>
      <c r="J194" s="222"/>
      <c r="K194" s="218"/>
    </row>
    <row r="195" spans="2:11" ht="18.75" customHeight="1">
      <c r="B195" s="228"/>
      <c r="C195" s="228"/>
      <c r="D195" s="228"/>
      <c r="E195" s="228"/>
      <c r="F195" s="228"/>
      <c r="G195" s="228"/>
      <c r="H195" s="228"/>
      <c r="I195" s="228"/>
      <c r="J195" s="228"/>
      <c r="K195" s="228"/>
    </row>
    <row r="196" spans="2:11">
      <c r="B196" s="210"/>
      <c r="C196" s="211"/>
      <c r="D196" s="211"/>
      <c r="E196" s="211"/>
      <c r="F196" s="211"/>
      <c r="G196" s="211"/>
      <c r="H196" s="211"/>
      <c r="I196" s="211"/>
      <c r="J196" s="211"/>
      <c r="K196" s="212"/>
    </row>
    <row r="197" spans="2:11" ht="22.2">
      <c r="B197" s="213"/>
      <c r="C197" s="335" t="s">
        <v>953</v>
      </c>
      <c r="D197" s="335"/>
      <c r="E197" s="335"/>
      <c r="F197" s="335"/>
      <c r="G197" s="335"/>
      <c r="H197" s="335"/>
      <c r="I197" s="335"/>
      <c r="J197" s="335"/>
      <c r="K197" s="214"/>
    </row>
    <row r="198" spans="2:11" ht="25.5" customHeight="1">
      <c r="B198" s="213"/>
      <c r="C198" s="278" t="s">
        <v>954</v>
      </c>
      <c r="D198" s="278"/>
      <c r="E198" s="278"/>
      <c r="F198" s="278" t="s">
        <v>955</v>
      </c>
      <c r="G198" s="279"/>
      <c r="H198" s="334" t="s">
        <v>956</v>
      </c>
      <c r="I198" s="334"/>
      <c r="J198" s="334"/>
      <c r="K198" s="214"/>
    </row>
    <row r="199" spans="2:11" ht="5.25" customHeight="1">
      <c r="B199" s="242"/>
      <c r="C199" s="239"/>
      <c r="D199" s="239"/>
      <c r="E199" s="239"/>
      <c r="F199" s="239"/>
      <c r="G199" s="222"/>
      <c r="H199" s="239"/>
      <c r="I199" s="239"/>
      <c r="J199" s="239"/>
      <c r="K199" s="263"/>
    </row>
    <row r="200" spans="2:11" ht="15" customHeight="1">
      <c r="B200" s="242"/>
      <c r="C200" s="222" t="s">
        <v>946</v>
      </c>
      <c r="D200" s="222"/>
      <c r="E200" s="222"/>
      <c r="F200" s="241" t="s">
        <v>42</v>
      </c>
      <c r="G200" s="222"/>
      <c r="H200" s="332" t="s">
        <v>957</v>
      </c>
      <c r="I200" s="332"/>
      <c r="J200" s="332"/>
      <c r="K200" s="263"/>
    </row>
    <row r="201" spans="2:11" ht="15" customHeight="1">
      <c r="B201" s="242"/>
      <c r="C201" s="248"/>
      <c r="D201" s="222"/>
      <c r="E201" s="222"/>
      <c r="F201" s="241" t="s">
        <v>43</v>
      </c>
      <c r="G201" s="222"/>
      <c r="H201" s="332" t="s">
        <v>958</v>
      </c>
      <c r="I201" s="332"/>
      <c r="J201" s="332"/>
      <c r="K201" s="263"/>
    </row>
    <row r="202" spans="2:11" ht="15" customHeight="1">
      <c r="B202" s="242"/>
      <c r="C202" s="248"/>
      <c r="D202" s="222"/>
      <c r="E202" s="222"/>
      <c r="F202" s="241" t="s">
        <v>46</v>
      </c>
      <c r="G202" s="222"/>
      <c r="H202" s="332" t="s">
        <v>959</v>
      </c>
      <c r="I202" s="332"/>
      <c r="J202" s="332"/>
      <c r="K202" s="263"/>
    </row>
    <row r="203" spans="2:11" ht="15" customHeight="1">
      <c r="B203" s="242"/>
      <c r="C203" s="222"/>
      <c r="D203" s="222"/>
      <c r="E203" s="222"/>
      <c r="F203" s="241" t="s">
        <v>44</v>
      </c>
      <c r="G203" s="222"/>
      <c r="H203" s="332" t="s">
        <v>960</v>
      </c>
      <c r="I203" s="332"/>
      <c r="J203" s="332"/>
      <c r="K203" s="263"/>
    </row>
    <row r="204" spans="2:11" ht="15" customHeight="1">
      <c r="B204" s="242"/>
      <c r="C204" s="222"/>
      <c r="D204" s="222"/>
      <c r="E204" s="222"/>
      <c r="F204" s="241" t="s">
        <v>45</v>
      </c>
      <c r="G204" s="222"/>
      <c r="H204" s="332" t="s">
        <v>961</v>
      </c>
      <c r="I204" s="332"/>
      <c r="J204" s="332"/>
      <c r="K204" s="263"/>
    </row>
    <row r="205" spans="2:11" ht="15" customHeight="1">
      <c r="B205" s="242"/>
      <c r="C205" s="222"/>
      <c r="D205" s="222"/>
      <c r="E205" s="222"/>
      <c r="F205" s="241"/>
      <c r="G205" s="222"/>
      <c r="H205" s="222"/>
      <c r="I205" s="222"/>
      <c r="J205" s="222"/>
      <c r="K205" s="263"/>
    </row>
    <row r="206" spans="2:11" ht="15" customHeight="1">
      <c r="B206" s="242"/>
      <c r="C206" s="222" t="s">
        <v>902</v>
      </c>
      <c r="D206" s="222"/>
      <c r="E206" s="222"/>
      <c r="F206" s="241" t="s">
        <v>78</v>
      </c>
      <c r="G206" s="222"/>
      <c r="H206" s="332" t="s">
        <v>962</v>
      </c>
      <c r="I206" s="332"/>
      <c r="J206" s="332"/>
      <c r="K206" s="263"/>
    </row>
    <row r="207" spans="2:11" ht="15" customHeight="1">
      <c r="B207" s="242"/>
      <c r="C207" s="248"/>
      <c r="D207" s="222"/>
      <c r="E207" s="222"/>
      <c r="F207" s="241" t="s">
        <v>801</v>
      </c>
      <c r="G207" s="222"/>
      <c r="H207" s="332" t="s">
        <v>802</v>
      </c>
      <c r="I207" s="332"/>
      <c r="J207" s="332"/>
      <c r="K207" s="263"/>
    </row>
    <row r="208" spans="2:11" ht="15" customHeight="1">
      <c r="B208" s="242"/>
      <c r="C208" s="222"/>
      <c r="D208" s="222"/>
      <c r="E208" s="222"/>
      <c r="F208" s="241" t="s">
        <v>799</v>
      </c>
      <c r="G208" s="222"/>
      <c r="H208" s="332" t="s">
        <v>963</v>
      </c>
      <c r="I208" s="332"/>
      <c r="J208" s="332"/>
      <c r="K208" s="263"/>
    </row>
    <row r="209" spans="2:11" ht="15" customHeight="1">
      <c r="B209" s="280"/>
      <c r="C209" s="248"/>
      <c r="D209" s="248"/>
      <c r="E209" s="248"/>
      <c r="F209" s="241" t="s">
        <v>803</v>
      </c>
      <c r="G209" s="227"/>
      <c r="H209" s="333" t="s">
        <v>804</v>
      </c>
      <c r="I209" s="333"/>
      <c r="J209" s="333"/>
      <c r="K209" s="281"/>
    </row>
    <row r="210" spans="2:11" ht="15" customHeight="1">
      <c r="B210" s="280"/>
      <c r="C210" s="248"/>
      <c r="D210" s="248"/>
      <c r="E210" s="248"/>
      <c r="F210" s="241" t="s">
        <v>733</v>
      </c>
      <c r="G210" s="227"/>
      <c r="H210" s="333" t="s">
        <v>964</v>
      </c>
      <c r="I210" s="333"/>
      <c r="J210" s="333"/>
      <c r="K210" s="281"/>
    </row>
    <row r="211" spans="2:11" ht="15" customHeight="1">
      <c r="B211" s="280"/>
      <c r="C211" s="248"/>
      <c r="D211" s="248"/>
      <c r="E211" s="248"/>
      <c r="F211" s="282"/>
      <c r="G211" s="227"/>
      <c r="H211" s="283"/>
      <c r="I211" s="283"/>
      <c r="J211" s="283"/>
      <c r="K211" s="281"/>
    </row>
    <row r="212" spans="2:11" ht="15" customHeight="1">
      <c r="B212" s="280"/>
      <c r="C212" s="222" t="s">
        <v>926</v>
      </c>
      <c r="D212" s="248"/>
      <c r="E212" s="248"/>
      <c r="F212" s="241">
        <v>1</v>
      </c>
      <c r="G212" s="227"/>
      <c r="H212" s="333" t="s">
        <v>965</v>
      </c>
      <c r="I212" s="333"/>
      <c r="J212" s="333"/>
      <c r="K212" s="281"/>
    </row>
    <row r="213" spans="2:11" ht="15" customHeight="1">
      <c r="B213" s="280"/>
      <c r="C213" s="248"/>
      <c r="D213" s="248"/>
      <c r="E213" s="248"/>
      <c r="F213" s="241">
        <v>2</v>
      </c>
      <c r="G213" s="227"/>
      <c r="H213" s="333" t="s">
        <v>966</v>
      </c>
      <c r="I213" s="333"/>
      <c r="J213" s="333"/>
      <c r="K213" s="281"/>
    </row>
    <row r="214" spans="2:11" ht="15" customHeight="1">
      <c r="B214" s="280"/>
      <c r="C214" s="248"/>
      <c r="D214" s="248"/>
      <c r="E214" s="248"/>
      <c r="F214" s="241">
        <v>3</v>
      </c>
      <c r="G214" s="227"/>
      <c r="H214" s="333" t="s">
        <v>967</v>
      </c>
      <c r="I214" s="333"/>
      <c r="J214" s="333"/>
      <c r="K214" s="281"/>
    </row>
    <row r="215" spans="2:11" ht="15" customHeight="1">
      <c r="B215" s="280"/>
      <c r="C215" s="248"/>
      <c r="D215" s="248"/>
      <c r="E215" s="248"/>
      <c r="F215" s="241">
        <v>4</v>
      </c>
      <c r="G215" s="227"/>
      <c r="H215" s="333" t="s">
        <v>968</v>
      </c>
      <c r="I215" s="333"/>
      <c r="J215" s="333"/>
      <c r="K215" s="281"/>
    </row>
    <row r="216" spans="2:11" ht="12.75" customHeight="1">
      <c r="B216" s="284"/>
      <c r="C216" s="285"/>
      <c r="D216" s="285"/>
      <c r="E216" s="285"/>
      <c r="F216" s="285"/>
      <c r="G216" s="285"/>
      <c r="H216" s="285"/>
      <c r="I216" s="285"/>
      <c r="J216" s="285"/>
      <c r="K216" s="286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10 - Stavební část</vt:lpstr>
      <vt:lpstr>Pokyny pro vyplnění</vt:lpstr>
      <vt:lpstr>'10 - Stavební část'!Názvy_tisku</vt:lpstr>
      <vt:lpstr>'Rekapitulace stavby'!Názvy_tisku</vt:lpstr>
      <vt:lpstr>'10 - Stavební část'!Oblast_tisku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Hájek</dc:creator>
  <cp:lastModifiedBy>Milan Hájek</cp:lastModifiedBy>
  <dcterms:created xsi:type="dcterms:W3CDTF">2017-02-28T10:31:51Z</dcterms:created>
  <dcterms:modified xsi:type="dcterms:W3CDTF">2017-02-28T10:32:01Z</dcterms:modified>
</cp:coreProperties>
</file>